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120" windowWidth="14865" windowHeight="14175"/>
  </bookViews>
  <sheets>
    <sheet name="FAR#4 oct 2019" sheetId="1" r:id="rId1"/>
  </sheets>
  <calcPr calcId="145621"/>
</workbook>
</file>

<file path=xl/calcChain.xml><?xml version="1.0" encoding="utf-8"?>
<calcChain xmlns="http://schemas.openxmlformats.org/spreadsheetml/2006/main">
  <c r="G31" i="1" l="1"/>
  <c r="F21" i="1" l="1"/>
  <c r="G29" i="1"/>
  <c r="N31" i="1" l="1"/>
  <c r="H79" i="1" l="1"/>
  <c r="G81" i="1"/>
  <c r="G82" i="1" s="1"/>
  <c r="F81" i="1"/>
  <c r="F82" i="1" s="1"/>
  <c r="H78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80" i="1" l="1"/>
  <c r="H52" i="1"/>
  <c r="H51" i="1"/>
  <c r="H37" i="1"/>
  <c r="F36" i="1"/>
  <c r="H35" i="1"/>
  <c r="H30" i="1" s="1"/>
  <c r="H34" i="1"/>
  <c r="H33" i="1"/>
  <c r="H32" i="1"/>
  <c r="P30" i="1"/>
  <c r="H29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C23" i="1"/>
  <c r="AB23" i="1"/>
  <c r="AA23" i="1"/>
  <c r="Z23" i="1"/>
  <c r="S23" i="1"/>
  <c r="N23" i="1"/>
  <c r="I23" i="1"/>
  <c r="AC22" i="1"/>
  <c r="AB22" i="1"/>
  <c r="AA22" i="1"/>
  <c r="Z22" i="1"/>
  <c r="S22" i="1"/>
  <c r="N22" i="1"/>
  <c r="I22" i="1"/>
  <c r="AC21" i="1"/>
  <c r="AB21" i="1"/>
  <c r="AA21" i="1"/>
  <c r="Z21" i="1"/>
  <c r="S21" i="1"/>
  <c r="N21" i="1"/>
  <c r="I21" i="1"/>
  <c r="AA20" i="1"/>
  <c r="Z20" i="1"/>
  <c r="N20" i="1"/>
  <c r="I20" i="1"/>
  <c r="U20" i="1" s="1"/>
  <c r="AC19" i="1"/>
  <c r="AB19" i="1"/>
  <c r="S19" i="1"/>
  <c r="N19" i="1"/>
  <c r="AC18" i="1"/>
  <c r="AB18" i="1"/>
  <c r="Y18" i="1"/>
  <c r="Y24" i="1" s="1"/>
  <c r="S18" i="1"/>
  <c r="N18" i="1"/>
  <c r="F18" i="1"/>
  <c r="AA18" i="1" s="1"/>
  <c r="E18" i="1"/>
  <c r="Z18" i="1" s="1"/>
  <c r="T22" i="1" l="1"/>
  <c r="U22" i="1" s="1"/>
  <c r="F19" i="1"/>
  <c r="F24" i="1" s="1"/>
  <c r="E19" i="1"/>
  <c r="E24" i="1" s="1"/>
  <c r="AB24" i="1"/>
  <c r="AD23" i="1"/>
  <c r="H81" i="1"/>
  <c r="H82" i="1" s="1"/>
  <c r="G38" i="1" s="1"/>
  <c r="O29" i="1" s="1"/>
  <c r="AC24" i="1"/>
  <c r="N24" i="1"/>
  <c r="T23" i="1"/>
  <c r="U23" i="1" s="1"/>
  <c r="S24" i="1"/>
  <c r="T21" i="1"/>
  <c r="U21" i="1" s="1"/>
  <c r="AD22" i="1"/>
  <c r="T19" i="1"/>
  <c r="AD21" i="1"/>
  <c r="G36" i="1" s="1"/>
  <c r="O28" i="1" s="1"/>
  <c r="P28" i="1" s="1"/>
  <c r="AD20" i="1"/>
  <c r="AD18" i="1"/>
  <c r="T18" i="1"/>
  <c r="I18" i="1"/>
  <c r="F39" i="1"/>
  <c r="O31" i="1" l="1"/>
  <c r="P29" i="1"/>
  <c r="P31" i="1" s="1"/>
  <c r="AA19" i="1"/>
  <c r="AA24" i="1" s="1"/>
  <c r="H38" i="1"/>
  <c r="G39" i="1"/>
  <c r="I19" i="1"/>
  <c r="U19" i="1" s="1"/>
  <c r="Z19" i="1"/>
  <c r="Z24" i="1" s="1"/>
  <c r="H31" i="1"/>
  <c r="H36" i="1"/>
  <c r="U18" i="1"/>
  <c r="T24" i="1"/>
  <c r="AD19" i="1" l="1"/>
  <c r="AD24" i="1" s="1"/>
  <c r="H39" i="1"/>
  <c r="P32" i="1" s="1"/>
  <c r="I24" i="1"/>
  <c r="U24" i="1"/>
  <c r="G40" i="1" l="1"/>
</calcChain>
</file>

<file path=xl/sharedStrings.xml><?xml version="1.0" encoding="utf-8"?>
<sst xmlns="http://schemas.openxmlformats.org/spreadsheetml/2006/main" count="131" uniqueCount="108">
  <si>
    <t>FAR No. 4</t>
  </si>
  <si>
    <t>MONTHLY REPORT OF DISBURSEMENTS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</si>
  <si>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</si>
  <si>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</si>
  <si>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</si>
  <si>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</si>
  <si>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</si>
  <si>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</si>
  <si>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</si>
  <si>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</si>
  <si>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</si>
  <si>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</si>
  <si>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</si>
  <si>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</si>
  <si>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</si>
  <si>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</si>
  <si>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</si>
  <si>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</si>
  <si>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</si>
  <si>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</si>
  <si>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</si>
  <si>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</si>
  <si>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</si>
  <si>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</si>
  <si>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</si>
  <si>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</si>
  <si>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</si>
  <si>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</si>
  <si>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</si>
  <si>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</si>
  <si>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</si>
  <si>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</si>
  <si>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</si>
  <si>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</si>
  <si>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</si>
  <si>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</si>
  <si>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</si>
  <si>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</si>
  <si>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</si>
  <si>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</si>
  <si>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</si>
  <si>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</si>
  <si>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</si>
  <si>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</si>
  <si>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</si>
  <si>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</si>
  <si>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</si>
  <si>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</si>
  <si>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As of Date</t>
  </si>
  <si>
    <t>Total  Disbursement Authorities Received</t>
  </si>
  <si>
    <t>Total Disbursements Program</t>
  </si>
  <si>
    <t>NCA</t>
  </si>
  <si>
    <t>Less: * Actual Disbursements</t>
  </si>
  <si>
    <t>Working Fund</t>
  </si>
  <si>
    <t xml:space="preserve">                 Lapsed NCA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</si>
  <si>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</si>
  <si>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</si>
  <si>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</si>
  <si>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</si>
  <si>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</si>
  <si>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</si>
  <si>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</si>
  <si>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</si>
  <si>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</si>
  <si>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>Balance of Disbursements Authorities as of to date</t>
  </si>
  <si>
    <t>Notes: The use of NTA is discouraged</t>
  </si>
  <si>
    <t xml:space="preserve">           * Amounts should tally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</si>
  <si>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</si>
  <si>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</si>
  <si>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</si>
  <si>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</si>
  <si>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</si>
  <si>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</si>
  <si>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</si>
  <si>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</si>
  <si>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</si>
  <si>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</si>
  <si>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</si>
  <si>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>This Report (December)</t>
  </si>
  <si>
    <t>Previous Report (until November)</t>
  </si>
  <si>
    <t>For the month of January 2020</t>
  </si>
  <si>
    <t>Previous Report ()</t>
  </si>
  <si>
    <t>This Report (1st Qtr)</t>
  </si>
  <si>
    <t>01-001-20</t>
  </si>
  <si>
    <t>01-002-20</t>
  </si>
  <si>
    <t>01-003-20</t>
  </si>
  <si>
    <t>01-004-20</t>
  </si>
  <si>
    <t>01-005-20</t>
  </si>
  <si>
    <t>01-006-20</t>
  </si>
  <si>
    <t>01-007-20</t>
  </si>
  <si>
    <t>01-008-20</t>
  </si>
  <si>
    <t>01-009-20</t>
  </si>
  <si>
    <t>01-010-20</t>
  </si>
  <si>
    <t>01-011-20</t>
  </si>
  <si>
    <t>01-012-20</t>
  </si>
  <si>
    <t>01-013-20</t>
  </si>
  <si>
    <t>01-014-20</t>
  </si>
  <si>
    <t>01-015-20</t>
  </si>
  <si>
    <t>01-016-20</t>
  </si>
  <si>
    <t>01-017-20</t>
  </si>
  <si>
    <t>01-018-20</t>
  </si>
  <si>
    <t>01-019-20</t>
  </si>
  <si>
    <t>01-020-20</t>
  </si>
  <si>
    <t>01-021-20</t>
  </si>
  <si>
    <t>01-022-20</t>
  </si>
  <si>
    <t>01-023-20</t>
  </si>
  <si>
    <t>01-024-20</t>
  </si>
  <si>
    <t>01-025-20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</si>
</sst>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1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2" fillId="0" borderId="7" xfId="0" applyNumberFormat="1" applyFont="1" applyBorder="1" applyAlignment="1"/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164" fontId="1" fillId="0" borderId="0" xfId="0" applyNumberFormat="1" applyFont="1" applyAlignment="1">
      <alignment horizontal="left"/>
    </xf>
    <xf numFmtId="43" fontId="1" fillId="0" borderId="0" xfId="0" applyNumberFormat="1" applyFont="1" applyAlignment="1" applyProtection="1">
      <alignment horizontal="right"/>
      <protection locked="0"/>
    </xf>
    <xf numFmtId="43" fontId="1" fillId="2" borderId="27" xfId="0" applyNumberFormat="1" applyFont="1" applyFill="1" applyBorder="1" applyAlignment="1" applyProtection="1">
      <alignment horizontal="center"/>
    </xf>
    <xf numFmtId="43" fontId="1" fillId="0" borderId="16" xfId="0" applyNumberFormat="1" applyFont="1" applyBorder="1" applyAlignment="1" applyProtection="1">
      <alignment horizontal="center" vertical="center"/>
    </xf>
    <xf numFmtId="43" fontId="1" fillId="0" borderId="16" xfId="0" applyNumberFormat="1" applyFont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/>
    </xf>
    <xf numFmtId="43" fontId="1" fillId="0" borderId="15" xfId="0" applyNumberFormat="1" applyFont="1" applyBorder="1" applyAlignment="1" applyProtection="1">
      <alignment horizontal="center" vertical="center" wrapText="1"/>
    </xf>
    <xf numFmtId="43" fontId="1" fillId="0" borderId="28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39" fontId="1" fillId="0" borderId="0" xfId="0" applyNumberFormat="1" applyFont="1" applyAlignment="1" applyProtection="1">
      <alignment horizontal="right"/>
      <protection locked="0"/>
    </xf>
    <xf numFmtId="43" fontId="1" fillId="0" borderId="0" xfId="0" applyNumberFormat="1" applyFont="1" applyAlignment="1" applyProtection="1">
      <protection locked="0"/>
    </xf>
    <xf numFmtId="43" fontId="1" fillId="0" borderId="6" xfId="0" applyNumberFormat="1" applyFont="1" applyBorder="1" applyAlignment="1" applyProtection="1">
      <protection locked="0"/>
    </xf>
    <xf numFmtId="39" fontId="1" fillId="0" borderId="0" xfId="0" applyNumberFormat="1" applyFont="1" applyAlignment="1" applyProtection="1">
      <protection locked="0"/>
    </xf>
    <xf numFmtId="39" fontId="1" fillId="0" borderId="0" xfId="0" applyNumberFormat="1" applyFont="1" applyAlignment="1" applyProtection="1">
      <alignment horizontal="right"/>
    </xf>
    <xf numFmtId="43" fontId="1" fillId="0" borderId="0" xfId="0" applyNumberFormat="1" applyFont="1" applyAlignment="1" applyProtection="1"/>
    <xf numFmtId="43" fontId="1" fillId="0" borderId="0" xfId="0" applyNumberFormat="1" applyFont="1" applyAlignment="1" applyProtection="1">
      <alignment horizontal="right"/>
    </xf>
    <xf numFmtId="39" fontId="1" fillId="0" borderId="0" xfId="0" applyNumberFormat="1" applyFont="1" applyAlignment="1" applyProtection="1"/>
    <xf numFmtId="0" fontId="2" fillId="0" borderId="6" xfId="0" applyFont="1" applyBorder="1" applyAlignment="1" applyProtection="1">
      <alignment horizontal="center"/>
    </xf>
    <xf numFmtId="43" fontId="2" fillId="0" borderId="6" xfId="0" applyNumberFormat="1" applyFont="1" applyBorder="1" applyAlignment="1" applyProtection="1"/>
    <xf numFmtId="43" fontId="1" fillId="0" borderId="6" xfId="0" applyNumberFormat="1" applyFont="1" applyBorder="1" applyAlignment="1" applyProtection="1"/>
    <xf numFmtId="0" fontId="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protection locked="0"/>
    </xf>
    <xf numFmtId="43" fontId="1" fillId="0" borderId="6" xfId="0" applyNumberFormat="1" applyFont="1" applyBorder="1" applyAlignment="1" applyProtection="1">
      <alignment horizontal="right"/>
    </xf>
    <xf numFmtId="43" fontId="2" fillId="0" borderId="7" xfId="0" applyNumberFormat="1" applyFont="1" applyBorder="1" applyAlignment="1" applyProtection="1">
      <alignment horizontal="right"/>
    </xf>
    <xf numFmtId="43" fontId="1" fillId="0" borderId="16" xfId="0" applyNumberFormat="1" applyFont="1" applyBorder="1" applyAlignment="1" applyProtection="1">
      <protection locked="0"/>
    </xf>
    <xf numFmtId="43" fontId="1" fillId="2" borderId="27" xfId="0" applyNumberFormat="1" applyFont="1" applyFill="1" applyBorder="1" applyAlignment="1" applyProtection="1">
      <protection locked="0"/>
    </xf>
    <xf numFmtId="43" fontId="1" fillId="0" borderId="16" xfId="0" applyNumberFormat="1" applyFont="1" applyBorder="1" applyAlignment="1" applyProtection="1">
      <alignment horizontal="center" vertical="center"/>
      <protection locked="0"/>
    </xf>
    <xf numFmtId="43" fontId="1" fillId="0" borderId="15" xfId="0" applyNumberFormat="1" applyFont="1" applyBorder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right"/>
      <protection locked="0"/>
    </xf>
    <xf numFmtId="0" fontId="2" fillId="0" borderId="4" xfId="0" applyFont="1" applyBorder="1" applyAlignment="1">
      <alignment horizontal="center"/>
    </xf>
    <xf numFmtId="0" fontId="0" fillId="0" borderId="0" xfId="0" applyFont="1" applyAlignment="1"/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6" xfId="0" applyFont="1" applyBorder="1"/>
    <xf numFmtId="0" fontId="3" fillId="0" borderId="19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1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2"/>
  <sheetViews>
    <sheetView tabSelected="1" zoomScale="85" zoomScaleNormal="85" workbookViewId="0">
      <selection activeCell="G43" sqref="G43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710937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24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3"/>
      <c r="AA1" s="3"/>
      <c r="AB1" s="3"/>
      <c r="AC1" s="3"/>
      <c r="AD1" s="124" t="s">
        <v>0</v>
      </c>
      <c r="AE1" s="125"/>
    </row>
    <row r="2" spans="1:31" ht="13.5" customHeight="1" x14ac:dyDescent="0.2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3"/>
    </row>
    <row r="3" spans="1:31" ht="13.5" customHeight="1" x14ac:dyDescent="0.2">
      <c r="A3" s="121" t="s">
        <v>80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3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2</v>
      </c>
      <c r="B6" s="5"/>
      <c r="C6" s="6" t="s">
        <v>3</v>
      </c>
      <c r="D6" s="9" t="s">
        <v>4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5</v>
      </c>
      <c r="B7" s="5"/>
      <c r="C7" s="6" t="s">
        <v>3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6</v>
      </c>
      <c r="B8" s="5"/>
      <c r="C8" s="6" t="s">
        <v>3</v>
      </c>
      <c r="D8" s="12" t="s">
        <v>7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8</v>
      </c>
      <c r="B9" s="5"/>
      <c r="C9" s="6" t="s">
        <v>3</v>
      </c>
      <c r="D9" s="13" t="s">
        <v>9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10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11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32" t="s">
        <v>12</v>
      </c>
      <c r="B13" s="133"/>
      <c r="C13" s="133"/>
      <c r="D13" s="134"/>
      <c r="E13" s="127" t="s">
        <v>13</v>
      </c>
      <c r="F13" s="128"/>
      <c r="G13" s="128"/>
      <c r="H13" s="128"/>
      <c r="I13" s="129"/>
      <c r="J13" s="127" t="s">
        <v>14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9"/>
      <c r="U13" s="140" t="s">
        <v>15</v>
      </c>
      <c r="V13" s="127" t="s">
        <v>16</v>
      </c>
      <c r="W13" s="128"/>
      <c r="X13" s="128"/>
      <c r="Y13" s="129"/>
      <c r="Z13" s="127" t="s">
        <v>17</v>
      </c>
      <c r="AA13" s="128"/>
      <c r="AB13" s="128"/>
      <c r="AC13" s="128"/>
      <c r="AD13" s="129"/>
      <c r="AE13" s="141" t="s">
        <v>18</v>
      </c>
    </row>
    <row r="14" spans="1:31" ht="13.5" customHeight="1" x14ac:dyDescent="0.2">
      <c r="A14" s="135"/>
      <c r="B14" s="122"/>
      <c r="C14" s="122"/>
      <c r="D14" s="136"/>
      <c r="E14" s="130" t="s">
        <v>19</v>
      </c>
      <c r="F14" s="130" t="s">
        <v>20</v>
      </c>
      <c r="G14" s="140" t="s">
        <v>21</v>
      </c>
      <c r="H14" s="130" t="s">
        <v>22</v>
      </c>
      <c r="I14" s="130" t="s">
        <v>23</v>
      </c>
      <c r="J14" s="127" t="s">
        <v>24</v>
      </c>
      <c r="K14" s="128"/>
      <c r="L14" s="128"/>
      <c r="M14" s="128"/>
      <c r="N14" s="129"/>
      <c r="O14" s="127" t="s">
        <v>25</v>
      </c>
      <c r="P14" s="128"/>
      <c r="Q14" s="128"/>
      <c r="R14" s="128"/>
      <c r="S14" s="129"/>
      <c r="T14" s="140" t="s">
        <v>23</v>
      </c>
      <c r="U14" s="150"/>
      <c r="V14" s="130" t="s">
        <v>19</v>
      </c>
      <c r="W14" s="130" t="s">
        <v>20</v>
      </c>
      <c r="X14" s="130" t="s">
        <v>22</v>
      </c>
      <c r="Y14" s="130" t="s">
        <v>23</v>
      </c>
      <c r="Z14" s="130" t="s">
        <v>19</v>
      </c>
      <c r="AA14" s="130" t="s">
        <v>20</v>
      </c>
      <c r="AB14" s="140" t="s">
        <v>21</v>
      </c>
      <c r="AC14" s="130" t="s">
        <v>22</v>
      </c>
      <c r="AD14" s="130" t="s">
        <v>23</v>
      </c>
      <c r="AE14" s="142"/>
    </row>
    <row r="15" spans="1:31" ht="13.5" customHeight="1" x14ac:dyDescent="0.2">
      <c r="A15" s="137"/>
      <c r="B15" s="138"/>
      <c r="C15" s="138"/>
      <c r="D15" s="139"/>
      <c r="E15" s="131"/>
      <c r="F15" s="131"/>
      <c r="G15" s="131"/>
      <c r="H15" s="131"/>
      <c r="I15" s="131"/>
      <c r="J15" s="18" t="s">
        <v>19</v>
      </c>
      <c r="K15" s="18" t="s">
        <v>20</v>
      </c>
      <c r="L15" s="19" t="s">
        <v>21</v>
      </c>
      <c r="M15" s="18" t="s">
        <v>22</v>
      </c>
      <c r="N15" s="18" t="s">
        <v>26</v>
      </c>
      <c r="O15" s="18" t="s">
        <v>19</v>
      </c>
      <c r="P15" s="18" t="s">
        <v>20</v>
      </c>
      <c r="Q15" s="19" t="s">
        <v>21</v>
      </c>
      <c r="R15" s="18" t="s">
        <v>22</v>
      </c>
      <c r="S15" s="18" t="s">
        <v>26</v>
      </c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43"/>
    </row>
    <row r="16" spans="1:31" ht="26.25" customHeight="1" x14ac:dyDescent="0.2">
      <c r="A16" s="146" t="s">
        <v>27</v>
      </c>
      <c r="B16" s="128"/>
      <c r="C16" s="128"/>
      <c r="D16" s="129"/>
      <c r="E16" s="18" t="s">
        <v>28</v>
      </c>
      <c r="F16" s="18" t="s">
        <v>29</v>
      </c>
      <c r="G16" s="18" t="s">
        <v>30</v>
      </c>
      <c r="H16" s="18" t="s">
        <v>31</v>
      </c>
      <c r="I16" s="19" t="s">
        <v>32</v>
      </c>
      <c r="J16" s="18">
        <v>7</v>
      </c>
      <c r="K16" s="18">
        <v>8</v>
      </c>
      <c r="L16" s="18">
        <v>9</v>
      </c>
      <c r="M16" s="18">
        <v>10</v>
      </c>
      <c r="N16" s="19" t="s">
        <v>33</v>
      </c>
      <c r="O16" s="18">
        <v>12</v>
      </c>
      <c r="P16" s="18">
        <v>13</v>
      </c>
      <c r="Q16" s="18">
        <v>14</v>
      </c>
      <c r="R16" s="18">
        <v>15</v>
      </c>
      <c r="S16" s="19" t="s">
        <v>34</v>
      </c>
      <c r="T16" s="18" t="s">
        <v>35</v>
      </c>
      <c r="U16" s="18" t="s">
        <v>36</v>
      </c>
      <c r="V16" s="18">
        <v>19</v>
      </c>
      <c r="W16" s="18">
        <v>20</v>
      </c>
      <c r="X16" s="18">
        <v>21</v>
      </c>
      <c r="Y16" s="19" t="s">
        <v>37</v>
      </c>
      <c r="Z16" s="18">
        <v>23</v>
      </c>
      <c r="AA16" s="18">
        <v>24</v>
      </c>
      <c r="AB16" s="18">
        <v>25</v>
      </c>
      <c r="AC16" s="18">
        <v>26</v>
      </c>
      <c r="AD16" s="19" t="s">
        <v>38</v>
      </c>
      <c r="AE16" s="20">
        <v>28</v>
      </c>
    </row>
    <row r="17" spans="1:31" ht="13.5" customHeight="1" x14ac:dyDescent="0.2">
      <c r="A17" s="144" t="s">
        <v>39</v>
      </c>
      <c r="B17" s="145"/>
      <c r="C17" s="21"/>
      <c r="D17" s="22"/>
      <c r="E17" s="90"/>
      <c r="F17" s="90"/>
      <c r="G17" s="90"/>
      <c r="H17" s="91"/>
      <c r="I17" s="92"/>
      <c r="J17" s="93"/>
      <c r="K17" s="93"/>
      <c r="L17" s="93"/>
      <c r="M17" s="93"/>
      <c r="N17" s="94"/>
      <c r="O17" s="93"/>
      <c r="P17" s="91"/>
      <c r="Q17" s="91"/>
      <c r="R17" s="91"/>
      <c r="S17" s="92"/>
      <c r="T17" s="91"/>
      <c r="U17" s="93"/>
      <c r="V17" s="93"/>
      <c r="W17" s="91"/>
      <c r="X17" s="91"/>
      <c r="Y17" s="92"/>
      <c r="Z17" s="93"/>
      <c r="AA17" s="91"/>
      <c r="AB17" s="91"/>
      <c r="AC17" s="91"/>
      <c r="AD17" s="95"/>
      <c r="AE17" s="96"/>
    </row>
    <row r="18" spans="1:31" ht="13.5" customHeight="1" x14ac:dyDescent="0.2">
      <c r="A18" s="144" t="s">
        <v>40</v>
      </c>
      <c r="B18" s="145"/>
      <c r="C18" s="21"/>
      <c r="D18" s="22"/>
      <c r="E18" s="90">
        <f>F51-J18-O18-V18</f>
        <v>0</v>
      </c>
      <c r="F18" s="90">
        <f>G51-K18-P18-W18-H18</f>
        <v>488728.27</v>
      </c>
      <c r="G18" s="90"/>
      <c r="H18" s="91"/>
      <c r="I18" s="92">
        <f t="shared" ref="I18:I23" si="0">SUM(E18:H18)</f>
        <v>488728.27</v>
      </c>
      <c r="J18" s="93"/>
      <c r="K18" s="93"/>
      <c r="L18" s="93"/>
      <c r="M18" s="93"/>
      <c r="N18" s="94">
        <f t="shared" ref="N18:N23" si="1">SUM(J18:M18)</f>
        <v>0</v>
      </c>
      <c r="O18" s="93"/>
      <c r="P18" s="91"/>
      <c r="Q18" s="91"/>
      <c r="R18" s="91"/>
      <c r="S18" s="92">
        <f t="shared" ref="S18:S19" si="2">SUM(O18:R18)</f>
        <v>0</v>
      </c>
      <c r="T18" s="91">
        <f t="shared" ref="T18:T19" si="3">+S18+N18</f>
        <v>0</v>
      </c>
      <c r="U18" s="93">
        <f t="shared" ref="U18:U23" si="4">+T18+I18</f>
        <v>488728.27</v>
      </c>
      <c r="V18" s="93"/>
      <c r="W18" s="91"/>
      <c r="X18" s="91"/>
      <c r="Y18" s="92">
        <f>SUM(V18:X18)</f>
        <v>0</v>
      </c>
      <c r="Z18" s="93">
        <f t="shared" ref="Z18:Z23" si="5">+E18+J18++O18+V18</f>
        <v>0</v>
      </c>
      <c r="AA18" s="91">
        <f t="shared" ref="AA18:AA23" si="6">+F18+K18+P18+W18</f>
        <v>488728.27</v>
      </c>
      <c r="AB18" s="91">
        <f t="shared" ref="AB18:AB19" si="7">+G18+L18+Q18</f>
        <v>0</v>
      </c>
      <c r="AC18" s="91">
        <f t="shared" ref="AC18:AC19" si="8">+H18+M18+R18+X18</f>
        <v>0</v>
      </c>
      <c r="AD18" s="95">
        <f t="shared" ref="AD18:AD23" si="9">SUM(Z18:AC18)</f>
        <v>488728.27</v>
      </c>
      <c r="AE18" s="97"/>
    </row>
    <row r="19" spans="1:31" ht="13.5" customHeight="1" x14ac:dyDescent="0.2">
      <c r="A19" s="23" t="s">
        <v>41</v>
      </c>
      <c r="B19" s="24"/>
      <c r="C19" s="21"/>
      <c r="D19" s="22"/>
      <c r="E19" s="90">
        <f>F82-J19-O19-V19-E20-E18</f>
        <v>12188165.66</v>
      </c>
      <c r="F19" s="90">
        <f>G82-K19-P19-W19-H19-F20-F18-G18</f>
        <v>1263733.6999999997</v>
      </c>
      <c r="G19" s="91"/>
      <c r="H19" s="91"/>
      <c r="I19" s="92">
        <f t="shared" si="0"/>
        <v>13451899.359999999</v>
      </c>
      <c r="J19" s="93"/>
      <c r="K19" s="119">
        <v>561649.27</v>
      </c>
      <c r="L19" s="93"/>
      <c r="M19" s="93"/>
      <c r="N19" s="94">
        <f t="shared" si="1"/>
        <v>561649.27</v>
      </c>
      <c r="O19" s="93"/>
      <c r="P19" s="118"/>
      <c r="Q19" s="91"/>
      <c r="R19" s="91"/>
      <c r="S19" s="92">
        <f t="shared" si="2"/>
        <v>0</v>
      </c>
      <c r="T19" s="91">
        <f t="shared" si="3"/>
        <v>561649.27</v>
      </c>
      <c r="U19" s="93">
        <f t="shared" si="4"/>
        <v>14013548.629999999</v>
      </c>
      <c r="V19" s="93"/>
      <c r="W19" s="91"/>
      <c r="X19" s="91"/>
      <c r="Y19" s="92"/>
      <c r="Z19" s="93">
        <f t="shared" si="5"/>
        <v>12188165.66</v>
      </c>
      <c r="AA19" s="91">
        <f t="shared" si="6"/>
        <v>1825382.9699999997</v>
      </c>
      <c r="AB19" s="91">
        <f t="shared" si="7"/>
        <v>0</v>
      </c>
      <c r="AC19" s="91">
        <f t="shared" si="8"/>
        <v>0</v>
      </c>
      <c r="AD19" s="95">
        <f t="shared" si="9"/>
        <v>14013548.629999999</v>
      </c>
      <c r="AE19" s="97"/>
    </row>
    <row r="20" spans="1:31" ht="13.5" customHeight="1" x14ac:dyDescent="0.2">
      <c r="A20" s="144" t="s">
        <v>42</v>
      </c>
      <c r="B20" s="145"/>
      <c r="C20" s="21"/>
      <c r="D20" s="22"/>
      <c r="E20" s="90"/>
      <c r="F20" s="90"/>
      <c r="G20" s="91"/>
      <c r="H20" s="91"/>
      <c r="I20" s="92">
        <f t="shared" si="0"/>
        <v>0</v>
      </c>
      <c r="J20" s="93"/>
      <c r="K20" s="93"/>
      <c r="L20" s="93"/>
      <c r="M20" s="93"/>
      <c r="N20" s="94">
        <f t="shared" si="1"/>
        <v>0</v>
      </c>
      <c r="O20" s="93"/>
      <c r="P20" s="91"/>
      <c r="Q20" s="91"/>
      <c r="R20" s="91"/>
      <c r="S20" s="92"/>
      <c r="T20" s="91"/>
      <c r="U20" s="93">
        <f t="shared" si="4"/>
        <v>0</v>
      </c>
      <c r="V20" s="93"/>
      <c r="W20" s="91"/>
      <c r="X20" s="91"/>
      <c r="Y20" s="92"/>
      <c r="Z20" s="93">
        <f t="shared" si="5"/>
        <v>0</v>
      </c>
      <c r="AA20" s="91">
        <f t="shared" si="6"/>
        <v>0</v>
      </c>
      <c r="AB20" s="91"/>
      <c r="AC20" s="91"/>
      <c r="AD20" s="95">
        <f t="shared" si="9"/>
        <v>0</v>
      </c>
      <c r="AE20" s="97"/>
    </row>
    <row r="21" spans="1:31" ht="13.5" customHeight="1" x14ac:dyDescent="0.2">
      <c r="A21" s="23" t="s">
        <v>43</v>
      </c>
      <c r="B21" s="24"/>
      <c r="C21" s="21"/>
      <c r="D21" s="22"/>
      <c r="E21" s="116">
        <v>1654107.24</v>
      </c>
      <c r="F21" s="117">
        <f>137198.25+55358.87</f>
        <v>192557.12</v>
      </c>
      <c r="G21" s="118"/>
      <c r="H21" s="118"/>
      <c r="I21" s="92">
        <f t="shared" si="0"/>
        <v>1846664.3599999999</v>
      </c>
      <c r="J21" s="93"/>
      <c r="K21" s="93"/>
      <c r="L21" s="93"/>
      <c r="M21" s="93"/>
      <c r="N21" s="94">
        <f t="shared" si="1"/>
        <v>0</v>
      </c>
      <c r="O21" s="93"/>
      <c r="P21" s="91"/>
      <c r="Q21" s="91"/>
      <c r="R21" s="91"/>
      <c r="S21" s="92">
        <f t="shared" ref="S21:S23" si="10">SUM(O21:R21)</f>
        <v>0</v>
      </c>
      <c r="T21" s="91">
        <f t="shared" ref="T21:T23" si="11">+S21+N21</f>
        <v>0</v>
      </c>
      <c r="U21" s="93">
        <f t="shared" si="4"/>
        <v>1846664.3599999999</v>
      </c>
      <c r="V21" s="93"/>
      <c r="W21" s="91"/>
      <c r="X21" s="91"/>
      <c r="Y21" s="92"/>
      <c r="Z21" s="93">
        <f t="shared" si="5"/>
        <v>1654107.24</v>
      </c>
      <c r="AA21" s="91">
        <f t="shared" si="6"/>
        <v>192557.12</v>
      </c>
      <c r="AB21" s="91">
        <f t="shared" ref="AB21:AB23" si="12">+G21+L21+Q21</f>
        <v>0</v>
      </c>
      <c r="AC21" s="91">
        <f t="shared" ref="AC21:AC23" si="13">+H21+M21+R21+X21</f>
        <v>0</v>
      </c>
      <c r="AD21" s="95">
        <f t="shared" si="9"/>
        <v>1846664.3599999999</v>
      </c>
      <c r="AE21" s="97"/>
    </row>
    <row r="22" spans="1:31" ht="13.5" customHeight="1" x14ac:dyDescent="0.2">
      <c r="A22" s="23" t="s">
        <v>44</v>
      </c>
      <c r="B22" s="24"/>
      <c r="C22" s="21"/>
      <c r="D22" s="22"/>
      <c r="E22" s="91"/>
      <c r="F22" s="91"/>
      <c r="G22" s="91"/>
      <c r="H22" s="91"/>
      <c r="I22" s="92">
        <f t="shared" si="0"/>
        <v>0</v>
      </c>
      <c r="J22" s="93"/>
      <c r="K22" s="93"/>
      <c r="L22" s="93"/>
      <c r="M22" s="93"/>
      <c r="N22" s="94">
        <f t="shared" si="1"/>
        <v>0</v>
      </c>
      <c r="O22" s="93"/>
      <c r="P22" s="91"/>
      <c r="Q22" s="91"/>
      <c r="R22" s="91"/>
      <c r="S22" s="92">
        <f t="shared" si="10"/>
        <v>0</v>
      </c>
      <c r="T22" s="91">
        <f t="shared" si="11"/>
        <v>0</v>
      </c>
      <c r="U22" s="93">
        <f t="shared" si="4"/>
        <v>0</v>
      </c>
      <c r="V22" s="93"/>
      <c r="W22" s="91"/>
      <c r="X22" s="91"/>
      <c r="Y22" s="92"/>
      <c r="Z22" s="93">
        <f t="shared" si="5"/>
        <v>0</v>
      </c>
      <c r="AA22" s="91">
        <f t="shared" si="6"/>
        <v>0</v>
      </c>
      <c r="AB22" s="91">
        <f t="shared" si="12"/>
        <v>0</v>
      </c>
      <c r="AC22" s="91">
        <f t="shared" si="13"/>
        <v>0</v>
      </c>
      <c r="AD22" s="95">
        <f t="shared" si="9"/>
        <v>0</v>
      </c>
      <c r="AE22" s="97"/>
    </row>
    <row r="23" spans="1:31" ht="13.5" customHeight="1" x14ac:dyDescent="0.2">
      <c r="A23" s="23" t="s">
        <v>45</v>
      </c>
      <c r="B23" s="24"/>
      <c r="C23" s="21"/>
      <c r="D23" s="22"/>
      <c r="E23" s="91"/>
      <c r="F23" s="91"/>
      <c r="G23" s="91"/>
      <c r="H23" s="91"/>
      <c r="I23" s="92">
        <f t="shared" si="0"/>
        <v>0</v>
      </c>
      <c r="J23" s="93"/>
      <c r="K23" s="93"/>
      <c r="L23" s="93"/>
      <c r="M23" s="93"/>
      <c r="N23" s="94">
        <f t="shared" si="1"/>
        <v>0</v>
      </c>
      <c r="O23" s="93"/>
      <c r="P23" s="91"/>
      <c r="Q23" s="91"/>
      <c r="R23" s="91"/>
      <c r="S23" s="92">
        <f t="shared" si="10"/>
        <v>0</v>
      </c>
      <c r="T23" s="91">
        <f t="shared" si="11"/>
        <v>0</v>
      </c>
      <c r="U23" s="93">
        <f t="shared" si="4"/>
        <v>0</v>
      </c>
      <c r="V23" s="93"/>
      <c r="W23" s="91"/>
      <c r="X23" s="91"/>
      <c r="Y23" s="92"/>
      <c r="Z23" s="93">
        <f t="shared" si="5"/>
        <v>0</v>
      </c>
      <c r="AA23" s="91">
        <f t="shared" si="6"/>
        <v>0</v>
      </c>
      <c r="AB23" s="91">
        <f t="shared" si="12"/>
        <v>0</v>
      </c>
      <c r="AC23" s="91">
        <f t="shared" si="13"/>
        <v>0</v>
      </c>
      <c r="AD23" s="95">
        <f t="shared" si="9"/>
        <v>0</v>
      </c>
      <c r="AE23" s="98"/>
    </row>
    <row r="24" spans="1:31" ht="13.5" customHeight="1" x14ac:dyDescent="0.2">
      <c r="A24" s="25"/>
      <c r="B24" s="26" t="s">
        <v>46</v>
      </c>
      <c r="C24" s="27"/>
      <c r="D24" s="28"/>
      <c r="E24" s="29">
        <f t="shared" ref="E24:AD24" si="14">SUM(E17:E23)</f>
        <v>13842272.9</v>
      </c>
      <c r="F24" s="29">
        <f t="shared" si="14"/>
        <v>1945019.0899999999</v>
      </c>
      <c r="G24" s="29">
        <f t="shared" si="14"/>
        <v>0</v>
      </c>
      <c r="H24" s="29">
        <f t="shared" si="14"/>
        <v>0</v>
      </c>
      <c r="I24" s="29">
        <f t="shared" si="14"/>
        <v>15787291.989999998</v>
      </c>
      <c r="J24" s="29">
        <f t="shared" si="14"/>
        <v>0</v>
      </c>
      <c r="K24" s="29">
        <f t="shared" si="14"/>
        <v>561649.27</v>
      </c>
      <c r="L24" s="29">
        <f t="shared" si="14"/>
        <v>0</v>
      </c>
      <c r="M24" s="29">
        <f t="shared" si="14"/>
        <v>0</v>
      </c>
      <c r="N24" s="29">
        <f t="shared" si="14"/>
        <v>561649.27</v>
      </c>
      <c r="O24" s="29">
        <f t="shared" si="14"/>
        <v>0</v>
      </c>
      <c r="P24" s="29">
        <f t="shared" si="14"/>
        <v>0</v>
      </c>
      <c r="Q24" s="29">
        <f t="shared" si="14"/>
        <v>0</v>
      </c>
      <c r="R24" s="29">
        <f t="shared" si="14"/>
        <v>0</v>
      </c>
      <c r="S24" s="29">
        <f t="shared" si="14"/>
        <v>0</v>
      </c>
      <c r="T24" s="29">
        <f t="shared" si="14"/>
        <v>561649.27</v>
      </c>
      <c r="U24" s="29">
        <f t="shared" si="14"/>
        <v>16348941.259999998</v>
      </c>
      <c r="V24" s="29">
        <f t="shared" si="14"/>
        <v>0</v>
      </c>
      <c r="W24" s="29">
        <f t="shared" si="14"/>
        <v>0</v>
      </c>
      <c r="X24" s="29">
        <f t="shared" si="14"/>
        <v>0</v>
      </c>
      <c r="Y24" s="29">
        <f t="shared" si="14"/>
        <v>0</v>
      </c>
      <c r="Z24" s="29">
        <f t="shared" si="14"/>
        <v>13842272.9</v>
      </c>
      <c r="AA24" s="29">
        <f t="shared" si="14"/>
        <v>2506668.36</v>
      </c>
      <c r="AB24" s="29">
        <f t="shared" si="14"/>
        <v>0</v>
      </c>
      <c r="AC24" s="29">
        <f t="shared" si="14"/>
        <v>0</v>
      </c>
      <c r="AD24" s="29">
        <f t="shared" si="14"/>
        <v>16348941.259999998</v>
      </c>
      <c r="AE24" s="17"/>
    </row>
    <row r="25" spans="1:31" ht="13.5" customHeight="1" x14ac:dyDescent="0.2">
      <c r="A25" s="30"/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/>
      <c r="P25" s="31"/>
      <c r="Q25" s="31"/>
      <c r="R25" s="31"/>
      <c r="S25" s="31"/>
      <c r="T25" s="31"/>
      <c r="U25" s="33"/>
      <c r="V25" s="2"/>
      <c r="W25" s="2"/>
      <c r="X25" s="2"/>
      <c r="Y25" s="2"/>
      <c r="Z25" s="2"/>
      <c r="AA25" s="2"/>
      <c r="AB25" s="2"/>
      <c r="AC25" s="2"/>
      <c r="AD25" s="34"/>
      <c r="AE25" s="35"/>
    </row>
    <row r="26" spans="1:31" ht="13.5" customHeight="1" x14ac:dyDescent="0.2">
      <c r="A26" s="8"/>
      <c r="B26" s="36" t="s">
        <v>47</v>
      </c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6"/>
      <c r="P26" s="36"/>
      <c r="Q26" s="36"/>
      <c r="R26" s="36"/>
      <c r="S26" s="36"/>
      <c r="T26" s="3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38"/>
      <c r="B27" s="39"/>
      <c r="C27" s="39"/>
      <c r="D27" s="39"/>
      <c r="E27" s="40"/>
      <c r="F27" s="41" t="s">
        <v>79</v>
      </c>
      <c r="G27" s="41" t="s">
        <v>78</v>
      </c>
      <c r="H27" s="41" t="s">
        <v>48</v>
      </c>
      <c r="I27" s="40"/>
      <c r="J27" s="40"/>
      <c r="K27" s="42"/>
      <c r="L27" s="42"/>
      <c r="M27" s="42"/>
      <c r="N27" s="41" t="s">
        <v>81</v>
      </c>
      <c r="O27" s="41" t="s">
        <v>82</v>
      </c>
      <c r="P27" s="41" t="s">
        <v>48</v>
      </c>
      <c r="Q27" s="42"/>
      <c r="R27" s="42"/>
      <c r="S27" s="42"/>
      <c r="T27" s="42"/>
      <c r="U27" s="42"/>
      <c r="V27" s="40"/>
      <c r="W27" s="40"/>
      <c r="X27" s="40"/>
      <c r="Y27" s="40"/>
      <c r="Z27" s="40"/>
      <c r="AA27" s="40"/>
      <c r="AB27" s="40"/>
      <c r="AC27" s="43"/>
      <c r="AD27" s="44"/>
      <c r="AE27" s="45"/>
    </row>
    <row r="28" spans="1:31" ht="13.5" customHeight="1" x14ac:dyDescent="0.2">
      <c r="A28" s="8"/>
      <c r="B28" s="46" t="s">
        <v>49</v>
      </c>
      <c r="C28" s="36"/>
      <c r="D28" s="46"/>
      <c r="E28" s="37"/>
      <c r="F28" s="47"/>
      <c r="G28" s="47"/>
      <c r="H28" s="89"/>
      <c r="I28" s="49"/>
      <c r="J28" s="49"/>
      <c r="K28" s="148" t="s">
        <v>50</v>
      </c>
      <c r="L28" s="122"/>
      <c r="M28" s="122"/>
      <c r="N28" s="100"/>
      <c r="O28" s="89">
        <f>+G36</f>
        <v>16850664.359999999</v>
      </c>
      <c r="P28" s="48">
        <f t="shared" ref="P28:P30" si="15">+N28+O28</f>
        <v>16850664.359999999</v>
      </c>
      <c r="Q28" s="5"/>
      <c r="R28" s="51"/>
      <c r="S28" s="148"/>
      <c r="T28" s="122"/>
      <c r="U28" s="122"/>
      <c r="V28" s="48"/>
      <c r="W28" s="48"/>
      <c r="X28" s="48"/>
      <c r="Y28" s="47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46" t="s">
        <v>51</v>
      </c>
      <c r="C29" s="36"/>
      <c r="D29" s="46"/>
      <c r="E29" s="37"/>
      <c r="F29" s="103"/>
      <c r="G29" s="100">
        <f>14409000+595000</f>
        <v>15004000</v>
      </c>
      <c r="H29" s="105">
        <f>+F29+G29</f>
        <v>15004000</v>
      </c>
      <c r="I29" s="52"/>
      <c r="J29" s="49"/>
      <c r="K29" s="53" t="s">
        <v>52</v>
      </c>
      <c r="L29" s="53"/>
      <c r="M29" s="51"/>
      <c r="N29" s="100"/>
      <c r="O29" s="89">
        <f>+G38</f>
        <v>14502276.9</v>
      </c>
      <c r="P29" s="48">
        <f t="shared" si="15"/>
        <v>14502276.9</v>
      </c>
      <c r="Q29" s="5"/>
      <c r="R29" s="51"/>
      <c r="S29" s="53"/>
      <c r="T29" s="53"/>
      <c r="U29" s="51"/>
      <c r="V29" s="48"/>
      <c r="W29" s="48"/>
      <c r="X29" s="48"/>
      <c r="Y29" s="47"/>
      <c r="Z29" s="5"/>
      <c r="AA29" s="5"/>
      <c r="AB29" s="5"/>
      <c r="AC29" s="5"/>
      <c r="AD29" s="46"/>
      <c r="AE29" s="7"/>
    </row>
    <row r="30" spans="1:31" ht="13.5" customHeight="1" x14ac:dyDescent="0.2">
      <c r="A30" s="8"/>
      <c r="B30" s="46" t="s">
        <v>53</v>
      </c>
      <c r="C30" s="36"/>
      <c r="D30" s="46"/>
      <c r="E30" s="37"/>
      <c r="F30" s="103"/>
      <c r="G30" s="104"/>
      <c r="H30" s="89">
        <f>+F30+H35</f>
        <v>0</v>
      </c>
      <c r="I30" s="52"/>
      <c r="J30" s="49"/>
      <c r="K30" s="53" t="s">
        <v>54</v>
      </c>
      <c r="L30" s="53"/>
      <c r="M30" s="51"/>
      <c r="N30" s="120"/>
      <c r="O30" s="89"/>
      <c r="P30" s="48">
        <f t="shared" si="15"/>
        <v>0</v>
      </c>
      <c r="Q30" s="5"/>
      <c r="R30" s="51"/>
      <c r="S30" s="149"/>
      <c r="T30" s="122"/>
      <c r="U30" s="55"/>
      <c r="V30" s="56"/>
      <c r="W30" s="56"/>
      <c r="X30" s="56"/>
      <c r="Y30" s="47"/>
      <c r="Z30" s="5"/>
      <c r="AA30" s="5"/>
      <c r="AB30" s="5"/>
      <c r="AC30" s="5"/>
      <c r="AD30" s="46"/>
      <c r="AE30" s="7"/>
    </row>
    <row r="31" spans="1:31" ht="13.5" customHeight="1" x14ac:dyDescent="0.2">
      <c r="A31" s="8"/>
      <c r="B31" s="46" t="s">
        <v>55</v>
      </c>
      <c r="C31" s="36"/>
      <c r="D31" s="46"/>
      <c r="E31" s="37"/>
      <c r="F31" s="103"/>
      <c r="G31" s="104">
        <f>+AD21</f>
        <v>1846664.3599999999</v>
      </c>
      <c r="H31" s="105">
        <f t="shared" ref="H31:H38" si="16">+F31+G31</f>
        <v>1846664.3599999999</v>
      </c>
      <c r="I31" s="52"/>
      <c r="J31" s="49"/>
      <c r="K31" s="149" t="s">
        <v>56</v>
      </c>
      <c r="L31" s="122"/>
      <c r="M31" s="55"/>
      <c r="N31" s="57">
        <f>+N28-N29-N30</f>
        <v>0</v>
      </c>
      <c r="O31" s="57">
        <f>+O28-O29-O35</f>
        <v>2348387.459999999</v>
      </c>
      <c r="P31" s="57">
        <f>+P28-P29-P30</f>
        <v>2348387.459999999</v>
      </c>
      <c r="Q31" s="5"/>
      <c r="R31" s="51"/>
      <c r="S31" s="49"/>
      <c r="T31" s="49"/>
      <c r="U31" s="51"/>
      <c r="V31" s="51"/>
      <c r="W31" s="51"/>
      <c r="X31" s="51"/>
      <c r="Y31" s="5"/>
      <c r="Z31" s="5"/>
      <c r="AA31" s="5"/>
      <c r="AB31" s="5"/>
      <c r="AC31" s="5"/>
      <c r="AD31" s="46"/>
      <c r="AE31" s="7"/>
    </row>
    <row r="32" spans="1:31" ht="13.5" customHeight="1" x14ac:dyDescent="0.2">
      <c r="A32" s="8"/>
      <c r="B32" s="46" t="s">
        <v>57</v>
      </c>
      <c r="C32" s="36"/>
      <c r="D32" s="46"/>
      <c r="E32" s="37"/>
      <c r="F32" s="99"/>
      <c r="G32" s="100"/>
      <c r="H32" s="105">
        <f t="shared" si="16"/>
        <v>0</v>
      </c>
      <c r="I32" s="52"/>
      <c r="J32" s="49"/>
      <c r="K32" s="51"/>
      <c r="L32" s="51"/>
      <c r="M32" s="51"/>
      <c r="N32" s="51"/>
      <c r="O32" s="5"/>
      <c r="P32" s="47">
        <f>+P31-H39</f>
        <v>0</v>
      </c>
      <c r="Q32" s="5"/>
      <c r="R32" s="51"/>
      <c r="S32" s="49"/>
      <c r="T32" s="49"/>
      <c r="U32" s="51"/>
      <c r="V32" s="51"/>
      <c r="W32" s="51"/>
      <c r="X32" s="51"/>
      <c r="Y32" s="5"/>
      <c r="Z32" s="5"/>
      <c r="AA32" s="5"/>
      <c r="AB32" s="5"/>
      <c r="AC32" s="5"/>
      <c r="AD32" s="46"/>
      <c r="AE32" s="7"/>
    </row>
    <row r="33" spans="1:32" ht="13.5" customHeight="1" x14ac:dyDescent="0.2">
      <c r="A33" s="8"/>
      <c r="B33" s="46" t="s">
        <v>58</v>
      </c>
      <c r="C33" s="36"/>
      <c r="D33" s="46"/>
      <c r="E33" s="37"/>
      <c r="F33" s="99"/>
      <c r="G33" s="100"/>
      <c r="H33" s="105">
        <f t="shared" si="16"/>
        <v>0</v>
      </c>
      <c r="I33" s="52"/>
      <c r="J33" s="49"/>
      <c r="K33" s="51"/>
      <c r="L33" s="51"/>
      <c r="M33" s="51"/>
      <c r="N33" s="51"/>
      <c r="O33" s="47"/>
      <c r="P33" s="47"/>
      <c r="Q33" s="5"/>
      <c r="R33" s="51"/>
      <c r="S33" s="49"/>
      <c r="T33" s="49"/>
      <c r="U33" s="51"/>
      <c r="V33" s="51"/>
      <c r="W33" s="51"/>
      <c r="X33" s="51"/>
      <c r="Y33" s="5"/>
      <c r="Z33" s="5"/>
      <c r="AA33" s="5"/>
      <c r="AB33" s="5"/>
      <c r="AC33" s="5"/>
      <c r="AD33" s="46"/>
      <c r="AE33" s="7"/>
    </row>
    <row r="34" spans="1:32" ht="13.5" customHeight="1" x14ac:dyDescent="0.2">
      <c r="A34" s="8"/>
      <c r="B34" s="46" t="s">
        <v>59</v>
      </c>
      <c r="C34" s="36"/>
      <c r="D34" s="46"/>
      <c r="E34" s="37"/>
      <c r="F34" s="99"/>
      <c r="G34" s="100"/>
      <c r="H34" s="105">
        <f t="shared" si="16"/>
        <v>0</v>
      </c>
      <c r="I34" s="52"/>
      <c r="J34" s="49"/>
      <c r="K34" s="51"/>
      <c r="L34" s="51"/>
      <c r="M34" s="51"/>
      <c r="N34" s="51"/>
      <c r="O34" s="47"/>
      <c r="P34" s="47"/>
      <c r="Q34" s="58"/>
      <c r="R34" s="58"/>
      <c r="S34" s="58"/>
      <c r="T34" s="58"/>
      <c r="U34" s="58"/>
      <c r="V34" s="51"/>
      <c r="W34" s="51"/>
      <c r="X34" s="51"/>
      <c r="Y34" s="5"/>
      <c r="Z34" s="5"/>
      <c r="AA34" s="5"/>
      <c r="AB34" s="5"/>
      <c r="AC34" s="5"/>
      <c r="AD34" s="5"/>
      <c r="AE34" s="7"/>
    </row>
    <row r="35" spans="1:32" ht="13.5" customHeight="1" x14ac:dyDescent="0.2">
      <c r="A35" s="8"/>
      <c r="B35" s="36" t="s">
        <v>60</v>
      </c>
      <c r="C35" s="36"/>
      <c r="D35" s="46"/>
      <c r="E35" s="5"/>
      <c r="F35" s="99"/>
      <c r="G35" s="101"/>
      <c r="H35" s="114">
        <f t="shared" si="16"/>
        <v>0</v>
      </c>
      <c r="I35" s="52"/>
      <c r="J35" s="49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1"/>
      <c r="W35" s="51"/>
      <c r="X35" s="51"/>
      <c r="Y35" s="5"/>
      <c r="Z35" s="5"/>
      <c r="AA35" s="5"/>
      <c r="AB35" s="5"/>
      <c r="AC35" s="5"/>
      <c r="AD35" s="5"/>
      <c r="AE35" s="7"/>
    </row>
    <row r="36" spans="1:32" ht="13.5" customHeight="1" x14ac:dyDescent="0.2">
      <c r="A36" s="8"/>
      <c r="B36" s="36" t="s">
        <v>61</v>
      </c>
      <c r="C36" s="36"/>
      <c r="D36" s="36"/>
      <c r="E36" s="37"/>
      <c r="F36" s="59">
        <f>SUM(F29:F34)-F35</f>
        <v>0</v>
      </c>
      <c r="G36" s="59">
        <f>SUM(G29:G34)</f>
        <v>16850664.359999999</v>
      </c>
      <c r="H36" s="115">
        <f t="shared" si="16"/>
        <v>16850664.359999999</v>
      </c>
      <c r="I36" s="60"/>
      <c r="J36" s="61"/>
      <c r="K36" s="58"/>
      <c r="L36" s="58"/>
      <c r="M36" s="58"/>
      <c r="N36" s="58"/>
      <c r="O36" s="47"/>
      <c r="P36" s="58"/>
      <c r="Q36" s="58"/>
      <c r="R36" s="58"/>
      <c r="S36" s="58"/>
      <c r="T36" s="58"/>
      <c r="U36" s="58"/>
      <c r="V36" s="61"/>
      <c r="W36" s="61"/>
      <c r="X36" s="61"/>
      <c r="Y36" s="6"/>
      <c r="Z36" s="6"/>
      <c r="AA36" s="6"/>
      <c r="AB36" s="6"/>
      <c r="AC36" s="6"/>
      <c r="AD36" s="6"/>
      <c r="AE36" s="62"/>
    </row>
    <row r="37" spans="1:32" ht="13.5" customHeight="1" x14ac:dyDescent="0.2">
      <c r="A37" s="8"/>
      <c r="B37" s="36" t="s">
        <v>62</v>
      </c>
      <c r="C37" s="36"/>
      <c r="D37" s="46"/>
      <c r="E37" s="37"/>
      <c r="F37" s="106"/>
      <c r="G37" s="100">
        <v>0</v>
      </c>
      <c r="H37" s="48">
        <f t="shared" si="16"/>
        <v>0</v>
      </c>
      <c r="I37" s="63"/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0"/>
      <c r="W37" s="50"/>
      <c r="X37" s="50"/>
      <c r="Y37" s="5"/>
      <c r="Z37" s="5"/>
      <c r="AA37" s="5"/>
      <c r="AB37" s="5"/>
      <c r="AC37" s="5"/>
      <c r="AD37" s="5"/>
      <c r="AE37" s="7"/>
    </row>
    <row r="38" spans="1:32" ht="13.5" customHeight="1" x14ac:dyDescent="0.2">
      <c r="A38" s="8"/>
      <c r="B38" s="46" t="s">
        <v>63</v>
      </c>
      <c r="C38" s="46"/>
      <c r="D38" s="46"/>
      <c r="E38" s="37"/>
      <c r="F38" s="102"/>
      <c r="G38" s="47">
        <f>+H82</f>
        <v>14502276.9</v>
      </c>
      <c r="H38" s="48">
        <f t="shared" si="16"/>
        <v>14502276.9</v>
      </c>
      <c r="I38" s="63"/>
      <c r="J38" s="8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0"/>
      <c r="W38" s="50"/>
      <c r="X38" s="50"/>
      <c r="Y38" s="5"/>
      <c r="Z38" s="5"/>
      <c r="AA38" s="5"/>
      <c r="AB38" s="5"/>
      <c r="AC38" s="5"/>
      <c r="AD38" s="5"/>
      <c r="AE38" s="7"/>
    </row>
    <row r="39" spans="1:32" ht="13.5" customHeight="1" x14ac:dyDescent="0.2">
      <c r="A39" s="8"/>
      <c r="B39" s="36" t="s">
        <v>64</v>
      </c>
      <c r="C39" s="36"/>
      <c r="D39" s="36"/>
      <c r="E39" s="37"/>
      <c r="F39" s="65">
        <f t="shared" ref="F39:H39" si="17">+F36-F37-F38</f>
        <v>0</v>
      </c>
      <c r="G39" s="65">
        <f t="shared" si="17"/>
        <v>2348387.459999999</v>
      </c>
      <c r="H39" s="65">
        <f t="shared" si="17"/>
        <v>2348387.459999999</v>
      </c>
      <c r="I39" s="66"/>
      <c r="J39" s="61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61"/>
      <c r="W39" s="54"/>
      <c r="X39" s="54"/>
      <c r="Y39" s="6"/>
      <c r="Z39" s="6"/>
      <c r="AA39" s="6"/>
      <c r="AB39" s="6"/>
      <c r="AC39" s="6"/>
      <c r="AD39" s="6"/>
      <c r="AE39" s="62"/>
    </row>
    <row r="40" spans="1:32" ht="13.5" customHeight="1" x14ac:dyDescent="0.2">
      <c r="A40" s="67"/>
      <c r="B40" s="68"/>
      <c r="C40" s="68"/>
      <c r="D40" s="68"/>
      <c r="E40" s="69"/>
      <c r="F40" s="100"/>
      <c r="G40" s="70">
        <f>+H39-F40</f>
        <v>2348387.459999999</v>
      </c>
      <c r="H40" s="71"/>
      <c r="I40" s="72"/>
      <c r="J40" s="73"/>
      <c r="K40" s="74"/>
      <c r="L40" s="74"/>
      <c r="M40" s="74"/>
      <c r="N40" s="74"/>
      <c r="O40" s="74"/>
      <c r="P40" s="74"/>
      <c r="Q40" s="75"/>
      <c r="R40" s="75"/>
      <c r="S40" s="68"/>
      <c r="T40" s="68"/>
      <c r="U40" s="68"/>
      <c r="V40" s="68"/>
      <c r="W40" s="68"/>
      <c r="X40" s="75"/>
      <c r="Y40" s="75"/>
      <c r="Z40" s="75"/>
      <c r="AA40" s="75"/>
      <c r="AB40" s="75"/>
      <c r="AC40" s="75"/>
      <c r="AD40" s="75"/>
      <c r="AE40" s="76"/>
    </row>
    <row r="41" spans="1:32" ht="13.5" customHeight="1" x14ac:dyDescent="0.2">
      <c r="A41" s="8"/>
      <c r="B41" s="36" t="s">
        <v>65</v>
      </c>
      <c r="C41" s="36"/>
      <c r="D41" s="36"/>
      <c r="E41" s="37"/>
      <c r="F41" s="47"/>
      <c r="G41" s="47"/>
      <c r="H41" s="77"/>
      <c r="I41" s="66"/>
      <c r="J41" s="78"/>
      <c r="K41" s="37"/>
      <c r="L41" s="37"/>
      <c r="M41" s="37"/>
      <c r="N41" s="37"/>
      <c r="O41" s="36"/>
      <c r="P41" s="5"/>
      <c r="Q41" s="36"/>
      <c r="R41" s="36"/>
      <c r="S41" s="36"/>
      <c r="T41" s="36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2" ht="13.5" customHeight="1" x14ac:dyDescent="0.2">
      <c r="A42" s="8"/>
      <c r="B42" s="79" t="s">
        <v>66</v>
      </c>
      <c r="C42" s="36"/>
      <c r="D42" s="36"/>
      <c r="E42" s="37"/>
      <c r="F42" s="47"/>
      <c r="G42" s="47"/>
      <c r="H42" s="80"/>
      <c r="I42" s="66"/>
      <c r="J42" s="37"/>
      <c r="K42" s="37"/>
      <c r="L42" s="37"/>
      <c r="M42" s="37"/>
      <c r="N42" s="37"/>
      <c r="O42" s="36"/>
      <c r="P42" s="36"/>
      <c r="Q42" s="36"/>
      <c r="R42" s="36"/>
      <c r="S42" s="36"/>
      <c r="T42" s="36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  <c r="AF42" s="113"/>
    </row>
    <row r="43" spans="1:32" ht="13.5" customHeight="1" x14ac:dyDescent="0.2">
      <c r="A43" s="8"/>
      <c r="B43" s="36"/>
      <c r="C43" s="36"/>
      <c r="D43" s="36"/>
      <c r="E43" s="37"/>
      <c r="F43" s="37"/>
      <c r="G43" s="37"/>
      <c r="H43" s="37"/>
      <c r="I43" s="66"/>
      <c r="J43" s="37"/>
      <c r="K43" s="37"/>
      <c r="L43" s="37"/>
      <c r="M43" s="37"/>
      <c r="N43" s="37"/>
      <c r="O43" s="36"/>
      <c r="P43" s="36"/>
      <c r="Q43" s="36"/>
      <c r="R43" s="36"/>
      <c r="S43" s="36"/>
      <c r="T43" s="3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2" ht="13.5" customHeight="1" x14ac:dyDescent="0.2">
      <c r="A44" s="4"/>
      <c r="B44" s="46"/>
      <c r="C44" s="46"/>
      <c r="D44" s="46"/>
      <c r="E44" s="46"/>
      <c r="F44" s="46" t="s">
        <v>67</v>
      </c>
      <c r="G44" s="46"/>
      <c r="H44" s="46"/>
      <c r="I44" s="81"/>
      <c r="J44" s="46"/>
      <c r="K44" s="37"/>
      <c r="L44" s="37"/>
      <c r="M44" s="37"/>
      <c r="N44" s="37"/>
      <c r="O44" s="36"/>
      <c r="P44" s="36"/>
      <c r="Q44" s="46"/>
      <c r="R44" s="46"/>
      <c r="S44" s="46"/>
      <c r="T44" s="46" t="s">
        <v>68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2" ht="13.5" customHeight="1" x14ac:dyDescent="0.2">
      <c r="A45" s="4"/>
      <c r="B45" s="46"/>
      <c r="C45" s="46"/>
      <c r="D45" s="46"/>
      <c r="E45" s="46"/>
      <c r="F45" s="36"/>
      <c r="G45" s="36"/>
      <c r="H45" s="3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2" ht="13.5" customHeight="1" x14ac:dyDescent="0.2">
      <c r="A46" s="4"/>
      <c r="B46" s="5"/>
      <c r="C46" s="5"/>
      <c r="D46" s="5"/>
      <c r="E46" s="5"/>
      <c r="F46" s="10" t="s">
        <v>69</v>
      </c>
      <c r="G46" s="10"/>
      <c r="H46" s="6"/>
      <c r="I46" s="47"/>
      <c r="J46" s="5"/>
      <c r="K46" s="46"/>
      <c r="L46" s="46"/>
      <c r="M46" s="46"/>
      <c r="N46" s="46"/>
      <c r="O46" s="46"/>
      <c r="P46" s="46"/>
      <c r="Q46" s="5"/>
      <c r="R46" s="5"/>
      <c r="S46" s="5"/>
      <c r="T46" s="147" t="s">
        <v>70</v>
      </c>
      <c r="U46" s="138"/>
      <c r="V46" s="138"/>
      <c r="W46" s="5"/>
      <c r="X46" s="5"/>
      <c r="Y46" s="5"/>
      <c r="Z46" s="5"/>
      <c r="AA46" s="5"/>
      <c r="AB46" s="5"/>
      <c r="AC46" s="5"/>
      <c r="AD46" s="5"/>
      <c r="AE46" s="7"/>
    </row>
    <row r="47" spans="1:32" ht="13.5" customHeight="1" x14ac:dyDescent="0.2">
      <c r="A47" s="4"/>
      <c r="B47" s="5"/>
      <c r="C47" s="5"/>
      <c r="D47" s="5"/>
      <c r="E47" s="5"/>
      <c r="F47" s="5" t="s">
        <v>71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72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2" ht="13.5" customHeight="1" x14ac:dyDescent="0.2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5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hidden="1" customHeight="1" x14ac:dyDescent="0.2">
      <c r="A50" s="5"/>
      <c r="B50" s="5"/>
      <c r="C50" s="5"/>
      <c r="D50" s="5"/>
      <c r="E50" s="86" t="s">
        <v>73</v>
      </c>
      <c r="F50" s="86" t="s">
        <v>74</v>
      </c>
      <c r="G50" s="86" t="s">
        <v>75</v>
      </c>
      <c r="H50" s="86" t="s">
        <v>76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hidden="1" customHeight="1" x14ac:dyDescent="0.2">
      <c r="A51" s="6"/>
      <c r="B51" s="6"/>
      <c r="C51" s="6"/>
      <c r="D51" s="6"/>
      <c r="E51" s="107" t="s">
        <v>77</v>
      </c>
      <c r="F51" s="108">
        <v>0</v>
      </c>
      <c r="G51" s="108">
        <v>488728.27</v>
      </c>
      <c r="H51" s="109">
        <f t="shared" ref="H51:H80" si="18">+F51+G51</f>
        <v>488728.27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hidden="1" customHeight="1" x14ac:dyDescent="0.2">
      <c r="A52" s="5"/>
      <c r="B52" s="5"/>
      <c r="C52" s="5"/>
      <c r="D52" s="5"/>
      <c r="E52" s="110" t="s">
        <v>83</v>
      </c>
      <c r="F52" s="104">
        <v>1120115</v>
      </c>
      <c r="G52" s="104"/>
      <c r="H52" s="104">
        <f t="shared" si="18"/>
        <v>1120115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87" customFormat="1" ht="12.75" hidden="1" customHeight="1" x14ac:dyDescent="0.2">
      <c r="A53" s="5"/>
      <c r="B53" s="5"/>
      <c r="C53" s="5"/>
      <c r="D53" s="5"/>
      <c r="E53" s="110" t="s">
        <v>84</v>
      </c>
      <c r="F53" s="104">
        <v>2150345.7599999998</v>
      </c>
      <c r="G53" s="104"/>
      <c r="H53" s="104">
        <f t="shared" si="18"/>
        <v>2150345.7599999998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87" customFormat="1" ht="12.75" hidden="1" customHeight="1" x14ac:dyDescent="0.2">
      <c r="A54" s="5"/>
      <c r="B54" s="5"/>
      <c r="C54" s="5"/>
      <c r="D54" s="5"/>
      <c r="E54" s="110" t="s">
        <v>85</v>
      </c>
      <c r="F54" s="104"/>
      <c r="G54" s="104">
        <v>26323.89</v>
      </c>
      <c r="H54" s="104">
        <f t="shared" si="18"/>
        <v>26323.89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87" customFormat="1" ht="12.75" hidden="1" customHeight="1" x14ac:dyDescent="0.2">
      <c r="A55" s="5"/>
      <c r="B55" s="5"/>
      <c r="C55" s="5"/>
      <c r="D55" s="5"/>
      <c r="E55" s="110" t="s">
        <v>86</v>
      </c>
      <c r="F55" s="104"/>
      <c r="G55" s="104">
        <v>239296.59</v>
      </c>
      <c r="H55" s="104">
        <f t="shared" si="18"/>
        <v>239296.59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87" customFormat="1" ht="12.75" hidden="1" customHeight="1" x14ac:dyDescent="0.2">
      <c r="A56" s="5"/>
      <c r="B56" s="5"/>
      <c r="C56" s="5"/>
      <c r="D56" s="5"/>
      <c r="E56" s="110" t="s">
        <v>87</v>
      </c>
      <c r="F56" s="104"/>
      <c r="G56" s="104">
        <v>26250</v>
      </c>
      <c r="H56" s="104">
        <f t="shared" si="18"/>
        <v>26250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87" customFormat="1" ht="12.75" hidden="1" customHeight="1" x14ac:dyDescent="0.2">
      <c r="A57" s="5"/>
      <c r="B57" s="5"/>
      <c r="C57" s="5"/>
      <c r="D57" s="5"/>
      <c r="E57" s="110" t="s">
        <v>88</v>
      </c>
      <c r="F57" s="104">
        <v>273.16000000000003</v>
      </c>
      <c r="G57" s="104"/>
      <c r="H57" s="104">
        <f t="shared" si="18"/>
        <v>273.16000000000003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87" customFormat="1" ht="12.75" hidden="1" customHeight="1" x14ac:dyDescent="0.2">
      <c r="A58" s="5"/>
      <c r="B58" s="5"/>
      <c r="C58" s="5"/>
      <c r="D58" s="5"/>
      <c r="E58" s="110" t="s">
        <v>89</v>
      </c>
      <c r="F58" s="104"/>
      <c r="G58" s="104">
        <v>59525.87</v>
      </c>
      <c r="H58" s="104">
        <f t="shared" si="18"/>
        <v>59525.87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87" customFormat="1" ht="12.75" hidden="1" customHeight="1" x14ac:dyDescent="0.2">
      <c r="A59" s="5"/>
      <c r="B59" s="5"/>
      <c r="C59" s="5"/>
      <c r="D59" s="5"/>
      <c r="E59" s="110" t="s">
        <v>90</v>
      </c>
      <c r="F59" s="104"/>
      <c r="G59" s="104">
        <v>85948.78</v>
      </c>
      <c r="H59" s="104">
        <f t="shared" si="18"/>
        <v>85948.78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87" customFormat="1" ht="12.75" hidden="1" customHeight="1" x14ac:dyDescent="0.2">
      <c r="A60" s="5"/>
      <c r="B60" s="5"/>
      <c r="C60" s="5"/>
      <c r="D60" s="5"/>
      <c r="E60" s="110" t="s">
        <v>91</v>
      </c>
      <c r="F60" s="104"/>
      <c r="G60" s="104">
        <v>75935.929999999993</v>
      </c>
      <c r="H60" s="104">
        <f t="shared" si="18"/>
        <v>75935.929999999993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87" customFormat="1" ht="12.75" hidden="1" customHeight="1" x14ac:dyDescent="0.2">
      <c r="A61" s="5"/>
      <c r="B61" s="5"/>
      <c r="C61" s="5"/>
      <c r="D61" s="5"/>
      <c r="E61" s="110" t="s">
        <v>92</v>
      </c>
      <c r="F61" s="104"/>
      <c r="G61" s="104">
        <v>192567.17</v>
      </c>
      <c r="H61" s="104">
        <f t="shared" si="18"/>
        <v>192567.17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87" customFormat="1" ht="12.75" hidden="1" customHeight="1" x14ac:dyDescent="0.2">
      <c r="A62" s="5"/>
      <c r="B62" s="5"/>
      <c r="C62" s="5"/>
      <c r="D62" s="5"/>
      <c r="E62" s="110" t="s">
        <v>93</v>
      </c>
      <c r="F62" s="104">
        <v>586246.03</v>
      </c>
      <c r="G62" s="104">
        <v>300</v>
      </c>
      <c r="H62" s="104">
        <f t="shared" si="18"/>
        <v>586546.03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87" customFormat="1" ht="12.75" hidden="1" customHeight="1" x14ac:dyDescent="0.2">
      <c r="A63" s="5"/>
      <c r="B63" s="5"/>
      <c r="C63" s="5"/>
      <c r="D63" s="5"/>
      <c r="E63" s="110" t="s">
        <v>94</v>
      </c>
      <c r="F63" s="104">
        <v>30850</v>
      </c>
      <c r="G63" s="104">
        <v>29793.41</v>
      </c>
      <c r="H63" s="104">
        <f t="shared" si="18"/>
        <v>60643.41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87" customFormat="1" ht="12.75" hidden="1" customHeight="1" x14ac:dyDescent="0.2">
      <c r="A64" s="5"/>
      <c r="B64" s="5"/>
      <c r="C64" s="5"/>
      <c r="D64" s="5"/>
      <c r="E64" s="110" t="s">
        <v>95</v>
      </c>
      <c r="F64" s="104">
        <v>2141446.85</v>
      </c>
      <c r="G64" s="104"/>
      <c r="H64" s="104">
        <f t="shared" si="18"/>
        <v>2141446.85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87" customFormat="1" ht="12.75" hidden="1" customHeight="1" x14ac:dyDescent="0.2">
      <c r="A65" s="5"/>
      <c r="B65" s="5"/>
      <c r="C65" s="5"/>
      <c r="D65" s="5"/>
      <c r="E65" s="110" t="s">
        <v>96</v>
      </c>
      <c r="F65" s="104">
        <v>10300</v>
      </c>
      <c r="G65" s="104">
        <v>7460</v>
      </c>
      <c r="H65" s="104">
        <f t="shared" si="18"/>
        <v>17760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87" customFormat="1" ht="12.75" hidden="1" customHeight="1" x14ac:dyDescent="0.2">
      <c r="A66" s="5"/>
      <c r="B66" s="5"/>
      <c r="C66" s="5"/>
      <c r="D66" s="5"/>
      <c r="E66" s="110" t="s">
        <v>97</v>
      </c>
      <c r="F66" s="104">
        <v>33545.050000000003</v>
      </c>
      <c r="G66" s="104">
        <v>55699.28</v>
      </c>
      <c r="H66" s="104">
        <f t="shared" si="18"/>
        <v>89244.33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87" customFormat="1" ht="12.75" hidden="1" customHeight="1" x14ac:dyDescent="0.2">
      <c r="A67" s="5"/>
      <c r="B67" s="5"/>
      <c r="C67" s="5"/>
      <c r="D67" s="5"/>
      <c r="E67" s="110" t="s">
        <v>98</v>
      </c>
      <c r="F67" s="104"/>
      <c r="G67" s="104">
        <v>16441.32</v>
      </c>
      <c r="H67" s="104">
        <f t="shared" si="18"/>
        <v>16441.32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87" customFormat="1" ht="12.75" hidden="1" customHeight="1" x14ac:dyDescent="0.2">
      <c r="A68" s="5"/>
      <c r="B68" s="5"/>
      <c r="C68" s="5"/>
      <c r="D68" s="5"/>
      <c r="E68" s="110" t="s">
        <v>99</v>
      </c>
      <c r="F68" s="104">
        <v>3972345.68</v>
      </c>
      <c r="G68" s="104"/>
      <c r="H68" s="104">
        <f t="shared" si="18"/>
        <v>3972345.68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87" customFormat="1" ht="12.75" hidden="1" customHeight="1" x14ac:dyDescent="0.2">
      <c r="A69" s="5"/>
      <c r="B69" s="5"/>
      <c r="C69" s="5"/>
      <c r="D69" s="5"/>
      <c r="E69" s="110" t="s">
        <v>100</v>
      </c>
      <c r="F69" s="104">
        <v>293094.57</v>
      </c>
      <c r="G69" s="104"/>
      <c r="H69" s="104">
        <f t="shared" si="18"/>
        <v>293094.57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87" customFormat="1" ht="12.75" hidden="1" customHeight="1" x14ac:dyDescent="0.2">
      <c r="A70" s="5"/>
      <c r="B70" s="5"/>
      <c r="C70" s="5"/>
      <c r="D70" s="5"/>
      <c r="E70" s="110" t="s">
        <v>101</v>
      </c>
      <c r="F70" s="104">
        <v>452294.99</v>
      </c>
      <c r="G70" s="104"/>
      <c r="H70" s="104">
        <f t="shared" si="18"/>
        <v>452294.99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87" customFormat="1" ht="12.75" hidden="1" customHeight="1" x14ac:dyDescent="0.2">
      <c r="A71" s="5"/>
      <c r="B71" s="5"/>
      <c r="C71" s="5"/>
      <c r="D71" s="5"/>
      <c r="E71" s="110" t="s">
        <v>102</v>
      </c>
      <c r="F71" s="104">
        <v>1814.2</v>
      </c>
      <c r="G71" s="104">
        <v>41011.19</v>
      </c>
      <c r="H71" s="104">
        <f t="shared" si="18"/>
        <v>42825.39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87" customFormat="1" ht="12.75" hidden="1" customHeight="1" x14ac:dyDescent="0.2">
      <c r="A72" s="5"/>
      <c r="B72" s="5"/>
      <c r="C72" s="5"/>
      <c r="D72" s="5"/>
      <c r="E72" s="110" t="s">
        <v>103</v>
      </c>
      <c r="F72" s="104">
        <v>1391869.33</v>
      </c>
      <c r="G72" s="104">
        <v>681385.24</v>
      </c>
      <c r="H72" s="104">
        <f t="shared" si="18"/>
        <v>2073254.57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87" customFormat="1" ht="12.75" hidden="1" customHeight="1" x14ac:dyDescent="0.2">
      <c r="A73" s="5"/>
      <c r="B73" s="5"/>
      <c r="C73" s="5"/>
      <c r="D73" s="5"/>
      <c r="E73" s="110" t="s">
        <v>104</v>
      </c>
      <c r="F73" s="104"/>
      <c r="G73" s="104">
        <v>11465.93</v>
      </c>
      <c r="H73" s="104">
        <f t="shared" si="18"/>
        <v>11465.93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87" customFormat="1" ht="12.75" hidden="1" customHeight="1" x14ac:dyDescent="0.2">
      <c r="A74" s="5"/>
      <c r="B74" s="5"/>
      <c r="C74" s="5"/>
      <c r="D74" s="5"/>
      <c r="E74" s="110" t="s">
        <v>105</v>
      </c>
      <c r="F74" s="104">
        <v>1294.29</v>
      </c>
      <c r="G74" s="104">
        <v>197330.69</v>
      </c>
      <c r="H74" s="104">
        <f t="shared" si="18"/>
        <v>198624.98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87" customFormat="1" ht="12.75" hidden="1" customHeight="1" x14ac:dyDescent="0.2">
      <c r="A75" s="5"/>
      <c r="B75" s="5"/>
      <c r="C75" s="5"/>
      <c r="D75" s="5"/>
      <c r="E75" s="110" t="s">
        <v>106</v>
      </c>
      <c r="F75" s="104"/>
      <c r="G75" s="104"/>
      <c r="H75" s="104">
        <f t="shared" si="18"/>
        <v>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87" customFormat="1" ht="12.75" hidden="1" customHeight="1" x14ac:dyDescent="0.2">
      <c r="A76" s="5"/>
      <c r="B76" s="5"/>
      <c r="C76" s="5"/>
      <c r="D76" s="5"/>
      <c r="E76" s="110" t="s">
        <v>107</v>
      </c>
      <c r="F76" s="104">
        <v>2330.75</v>
      </c>
      <c r="G76" s="104">
        <v>78647.679999999993</v>
      </c>
      <c r="H76" s="104">
        <f t="shared" si="18"/>
        <v>80978.429999999993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hidden="1" customHeight="1" x14ac:dyDescent="0.2">
      <c r="A77" s="5"/>
      <c r="B77" s="5"/>
      <c r="C77" s="5"/>
      <c r="D77" s="5"/>
      <c r="E77" s="110"/>
      <c r="F77" s="104"/>
      <c r="G77" s="104"/>
      <c r="H77" s="104">
        <f t="shared" si="18"/>
        <v>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87" customFormat="1" ht="12.75" hidden="1" customHeight="1" x14ac:dyDescent="0.2">
      <c r="A78" s="5"/>
      <c r="B78" s="5"/>
      <c r="C78" s="5"/>
      <c r="D78" s="5"/>
      <c r="E78" s="110"/>
      <c r="F78" s="104"/>
      <c r="G78" s="104"/>
      <c r="H78" s="104">
        <f t="shared" si="18"/>
        <v>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87" customFormat="1" ht="12.75" hidden="1" customHeight="1" x14ac:dyDescent="0.2">
      <c r="A79" s="5"/>
      <c r="B79" s="5"/>
      <c r="C79" s="5"/>
      <c r="D79" s="5"/>
      <c r="E79" s="111"/>
      <c r="F79" s="104"/>
      <c r="G79" s="104"/>
      <c r="H79" s="104">
        <f t="shared" si="18"/>
        <v>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hidden="1" customHeight="1" x14ac:dyDescent="0.2">
      <c r="A80" s="6"/>
      <c r="B80" s="6"/>
      <c r="C80" s="6"/>
      <c r="D80" s="6"/>
      <c r="E80" s="112"/>
      <c r="F80" s="109"/>
      <c r="G80" s="109"/>
      <c r="H80" s="104">
        <f t="shared" si="18"/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hidden="1" customHeight="1" x14ac:dyDescent="0.2">
      <c r="A81" s="5"/>
      <c r="B81" s="5"/>
      <c r="C81" s="5"/>
      <c r="D81" s="5"/>
      <c r="E81" s="86"/>
      <c r="F81" s="59">
        <f>SUM(F52:F80)</f>
        <v>12188165.66</v>
      </c>
      <c r="G81" s="59">
        <f>SUM(G52:G80)</f>
        <v>1825382.9699999997</v>
      </c>
      <c r="H81" s="59">
        <f>SUM(H52:H80)</f>
        <v>14013548.630000001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3.5" hidden="1" customHeight="1" x14ac:dyDescent="0.2">
      <c r="A82" s="5"/>
      <c r="B82" s="5"/>
      <c r="C82" s="5"/>
      <c r="D82" s="5"/>
      <c r="E82" s="86"/>
      <c r="F82" s="65">
        <f>+F81+F51</f>
        <v>12188165.66</v>
      </c>
      <c r="G82" s="65">
        <f>+G81+G51</f>
        <v>2314111.2399999998</v>
      </c>
      <c r="H82" s="65">
        <f>+H81+H51</f>
        <v>14502276.9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3.5" hidden="1" customHeight="1" x14ac:dyDescent="0.2">
      <c r="A83" s="5"/>
      <c r="B83" s="5"/>
      <c r="C83" s="5"/>
      <c r="D83" s="5"/>
      <c r="E83" s="86"/>
      <c r="F83" s="47"/>
      <c r="G83" s="47"/>
      <c r="H83" s="4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hidden="1" customHeight="1" x14ac:dyDescent="0.2">
      <c r="A84" s="5"/>
      <c r="B84" s="5"/>
      <c r="C84" s="5"/>
      <c r="D84" s="5"/>
      <c r="E84" s="86"/>
      <c r="F84" s="47"/>
      <c r="G84" s="47"/>
      <c r="H84" s="4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86"/>
      <c r="F85" s="47"/>
      <c r="G85" s="47"/>
      <c r="H85" s="4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86"/>
      <c r="F86" s="47"/>
      <c r="G86" s="47"/>
      <c r="H86" s="4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5"/>
      <c r="F87" s="47"/>
      <c r="G87" s="47"/>
      <c r="H87" s="4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47"/>
      <c r="G88" s="47"/>
      <c r="H88" s="4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47"/>
      <c r="G89" s="47"/>
      <c r="H89" s="4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47"/>
      <c r="G90" s="47"/>
      <c r="H90" s="4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47"/>
      <c r="G91" s="47"/>
      <c r="H91" s="4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47"/>
      <c r="G92" s="47"/>
      <c r="H92" s="4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47"/>
      <c r="G93" s="47"/>
      <c r="H93" s="4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47"/>
      <c r="G94" s="47"/>
      <c r="H94" s="4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47"/>
      <c r="G95" s="47"/>
      <c r="H95" s="4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47"/>
      <c r="G96" s="47"/>
      <c r="H96" s="4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47"/>
      <c r="G97" s="47"/>
      <c r="H97" s="4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47"/>
      <c r="G98" s="47"/>
      <c r="H98" s="4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47"/>
      <c r="G99" s="47"/>
      <c r="H99" s="4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47"/>
      <c r="G100" s="47"/>
      <c r="H100" s="4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47"/>
      <c r="G101" s="47"/>
      <c r="H101" s="4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47"/>
      <c r="G102" s="47"/>
      <c r="H102" s="4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47"/>
      <c r="G103" s="47"/>
      <c r="H103" s="4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47"/>
      <c r="G104" s="47"/>
      <c r="H104" s="4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47"/>
      <c r="G105" s="47"/>
      <c r="H105" s="4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47"/>
      <c r="G106" s="47"/>
      <c r="H106" s="4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47"/>
      <c r="G107" s="47"/>
      <c r="H107" s="4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47"/>
      <c r="G108" s="47"/>
      <c r="H108" s="4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47"/>
      <c r="G109" s="47"/>
      <c r="H109" s="4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47"/>
      <c r="G110" s="47"/>
      <c r="H110" s="4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47"/>
      <c r="G111" s="47"/>
      <c r="H111" s="4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47"/>
      <c r="G112" s="47"/>
      <c r="H112" s="4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47"/>
      <c r="G113" s="47"/>
      <c r="H113" s="4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47"/>
      <c r="G114" s="47"/>
      <c r="H114" s="4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47"/>
      <c r="G115" s="47"/>
      <c r="H115" s="4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47"/>
      <c r="G116" s="47"/>
      <c r="H116" s="4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47"/>
      <c r="G117" s="47"/>
      <c r="H117" s="4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47"/>
      <c r="G118" s="47"/>
      <c r="H118" s="4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47"/>
      <c r="G119" s="47"/>
      <c r="H119" s="4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47"/>
      <c r="G120" s="47"/>
      <c r="H120" s="4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47"/>
      <c r="G121" s="47"/>
      <c r="H121" s="4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47"/>
      <c r="G122" s="47"/>
      <c r="H122" s="4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47"/>
      <c r="G123" s="47"/>
      <c r="H123" s="4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47"/>
      <c r="G124" s="47"/>
      <c r="H124" s="4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47"/>
      <c r="G125" s="47"/>
      <c r="H125" s="4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47"/>
      <c r="G126" s="47"/>
      <c r="H126" s="4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47"/>
      <c r="G127" s="47"/>
      <c r="H127" s="4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47"/>
      <c r="G128" s="47"/>
      <c r="H128" s="4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47"/>
      <c r="G129" s="47"/>
      <c r="H129" s="4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47"/>
      <c r="G130" s="47"/>
      <c r="H130" s="4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47"/>
      <c r="G131" s="47"/>
      <c r="H131" s="4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47"/>
      <c r="G132" s="47"/>
      <c r="H132" s="4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47"/>
      <c r="G133" s="47"/>
      <c r="H133" s="4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47"/>
      <c r="G134" s="47"/>
      <c r="H134" s="4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47"/>
      <c r="G135" s="47"/>
      <c r="H135" s="4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47"/>
      <c r="G136" s="47"/>
      <c r="H136" s="4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47"/>
      <c r="G137" s="47"/>
      <c r="H137" s="4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47"/>
      <c r="G138" s="47"/>
      <c r="H138" s="4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47"/>
      <c r="G139" s="47"/>
      <c r="H139" s="4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47"/>
      <c r="G140" s="47"/>
      <c r="H140" s="4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47"/>
      <c r="G141" s="47"/>
      <c r="H141" s="4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47"/>
      <c r="G142" s="47"/>
      <c r="H142" s="4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47"/>
      <c r="G143" s="47"/>
      <c r="H143" s="4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47"/>
      <c r="G144" s="47"/>
      <c r="H144" s="4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47"/>
      <c r="G145" s="47"/>
      <c r="H145" s="4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47"/>
      <c r="G146" s="47"/>
      <c r="H146" s="4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47"/>
      <c r="G147" s="47"/>
      <c r="H147" s="4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47"/>
      <c r="G148" s="47"/>
      <c r="H148" s="4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47"/>
      <c r="G149" s="47"/>
      <c r="H149" s="4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47"/>
      <c r="G150" s="47"/>
      <c r="H150" s="4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47"/>
      <c r="G151" s="47"/>
      <c r="H151" s="4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47"/>
      <c r="G152" s="47"/>
      <c r="H152" s="4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47"/>
      <c r="G153" s="47"/>
      <c r="H153" s="4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47"/>
      <c r="G154" s="47"/>
      <c r="H154" s="4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47"/>
      <c r="G155" s="47"/>
      <c r="H155" s="4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47"/>
      <c r="G156" s="47"/>
      <c r="H156" s="4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47"/>
      <c r="G157" s="47"/>
      <c r="H157" s="4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47"/>
      <c r="G158" s="47"/>
      <c r="H158" s="4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47"/>
      <c r="G159" s="47"/>
      <c r="H159" s="4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47"/>
      <c r="G160" s="47"/>
      <c r="H160" s="4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47"/>
      <c r="G161" s="47"/>
      <c r="H161" s="4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47"/>
      <c r="G162" s="47"/>
      <c r="H162" s="4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47"/>
      <c r="G163" s="47"/>
      <c r="H163" s="4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47"/>
      <c r="G164" s="47"/>
      <c r="H164" s="4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47"/>
      <c r="G165" s="47"/>
      <c r="H165" s="4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47"/>
      <c r="G166" s="47"/>
      <c r="H166" s="4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47"/>
      <c r="G167" s="47"/>
      <c r="H167" s="4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47"/>
      <c r="G168" s="47"/>
      <c r="H168" s="4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47"/>
      <c r="G169" s="47"/>
      <c r="H169" s="4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47"/>
      <c r="G170" s="47"/>
      <c r="H170" s="4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47"/>
      <c r="G171" s="47"/>
      <c r="H171" s="4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47"/>
      <c r="G172" s="47"/>
      <c r="H172" s="4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47"/>
      <c r="G173" s="47"/>
      <c r="H173" s="4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47"/>
      <c r="G174" s="47"/>
      <c r="H174" s="4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47"/>
      <c r="G175" s="47"/>
      <c r="H175" s="4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47"/>
      <c r="G176" s="47"/>
      <c r="H176" s="4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47"/>
      <c r="G177" s="47"/>
      <c r="H177" s="4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47"/>
      <c r="G178" s="47"/>
      <c r="H178" s="4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47"/>
      <c r="G179" s="47"/>
      <c r="H179" s="4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47"/>
      <c r="G180" s="47"/>
      <c r="H180" s="4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47"/>
      <c r="G181" s="47"/>
      <c r="H181" s="4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47"/>
      <c r="G182" s="47"/>
      <c r="H182" s="4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47"/>
      <c r="G183" s="47"/>
      <c r="H183" s="4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47"/>
      <c r="G184" s="47"/>
      <c r="H184" s="4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47"/>
      <c r="G185" s="47"/>
      <c r="H185" s="4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47"/>
      <c r="G186" s="47"/>
      <c r="H186" s="4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47"/>
      <c r="G187" s="47"/>
      <c r="H187" s="4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47"/>
      <c r="G188" s="47"/>
      <c r="H188" s="4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47"/>
      <c r="G189" s="47"/>
      <c r="H189" s="4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47"/>
      <c r="G190" s="47"/>
      <c r="H190" s="4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47"/>
      <c r="G191" s="47"/>
      <c r="H191" s="4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47"/>
      <c r="G192" s="47"/>
      <c r="H192" s="4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47"/>
      <c r="G193" s="47"/>
      <c r="H193" s="4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47"/>
      <c r="G194" s="47"/>
      <c r="H194" s="4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47"/>
      <c r="G195" s="47"/>
      <c r="H195" s="4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47"/>
      <c r="G196" s="47"/>
      <c r="H196" s="4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47"/>
      <c r="G197" s="47"/>
      <c r="H197" s="4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47"/>
      <c r="G198" s="47"/>
      <c r="H198" s="4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47"/>
      <c r="G199" s="47"/>
      <c r="H199" s="4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47"/>
      <c r="G200" s="47"/>
      <c r="H200" s="4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47"/>
      <c r="G201" s="47"/>
      <c r="H201" s="4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47"/>
      <c r="G202" s="47"/>
      <c r="H202" s="4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47"/>
      <c r="G203" s="47"/>
      <c r="H203" s="4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47"/>
      <c r="G204" s="47"/>
      <c r="H204" s="4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47"/>
      <c r="G205" s="47"/>
      <c r="H205" s="4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47"/>
      <c r="G206" s="47"/>
      <c r="H206" s="4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47"/>
      <c r="G207" s="47"/>
      <c r="H207" s="4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47"/>
      <c r="G208" s="47"/>
      <c r="H208" s="4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47"/>
      <c r="G209" s="47"/>
      <c r="H209" s="4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47"/>
      <c r="G210" s="47"/>
      <c r="H210" s="4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47"/>
      <c r="G211" s="47"/>
      <c r="H211" s="4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47"/>
      <c r="G212" s="47"/>
      <c r="H212" s="4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47"/>
      <c r="G213" s="47"/>
      <c r="H213" s="4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47"/>
      <c r="G214" s="47"/>
      <c r="H214" s="4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47"/>
      <c r="G215" s="47"/>
      <c r="H215" s="4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47"/>
      <c r="G216" s="47"/>
      <c r="H216" s="4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47"/>
      <c r="G217" s="47"/>
      <c r="H217" s="4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47"/>
      <c r="G218" s="47"/>
      <c r="H218" s="4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47"/>
      <c r="G219" s="47"/>
      <c r="H219" s="4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47"/>
      <c r="G220" s="47"/>
      <c r="H220" s="4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47"/>
      <c r="G221" s="47"/>
      <c r="H221" s="4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47"/>
      <c r="G222" s="47"/>
      <c r="H222" s="4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47"/>
      <c r="G223" s="47"/>
      <c r="H223" s="4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47"/>
      <c r="G224" s="47"/>
      <c r="H224" s="4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47"/>
      <c r="G225" s="47"/>
      <c r="H225" s="4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47"/>
      <c r="G226" s="47"/>
      <c r="H226" s="4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47"/>
      <c r="G227" s="47"/>
      <c r="H227" s="4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47"/>
      <c r="G228" s="47"/>
      <c r="H228" s="4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47"/>
      <c r="G229" s="47"/>
      <c r="H229" s="4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47"/>
      <c r="G230" s="47"/>
      <c r="H230" s="4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47"/>
      <c r="G231" s="47"/>
      <c r="H231" s="4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47"/>
      <c r="G232" s="47"/>
      <c r="H232" s="4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47"/>
      <c r="G233" s="47"/>
      <c r="H233" s="4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47"/>
      <c r="G234" s="47"/>
      <c r="H234" s="4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47"/>
      <c r="G235" s="47"/>
      <c r="H235" s="4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47"/>
      <c r="G236" s="47"/>
      <c r="H236" s="4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47"/>
      <c r="G237" s="47"/>
      <c r="H237" s="4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47"/>
      <c r="G238" s="47"/>
      <c r="H238" s="4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47"/>
      <c r="G239" s="47"/>
      <c r="H239" s="4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47"/>
      <c r="G240" s="47"/>
      <c r="H240" s="4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47"/>
      <c r="G241" s="47"/>
      <c r="H241" s="4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47"/>
      <c r="G242" s="47"/>
      <c r="H242" s="4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47"/>
      <c r="G243" s="47"/>
      <c r="H243" s="4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47"/>
      <c r="G244" s="47"/>
      <c r="H244" s="4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47"/>
      <c r="G245" s="47"/>
      <c r="H245" s="4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47"/>
      <c r="G246" s="47"/>
      <c r="H246" s="4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47"/>
      <c r="G247" s="47"/>
      <c r="H247" s="4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47"/>
      <c r="G248" s="47"/>
      <c r="H248" s="4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47"/>
      <c r="G249" s="47"/>
      <c r="H249" s="4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47"/>
      <c r="G250" s="47"/>
      <c r="H250" s="4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47"/>
      <c r="G251" s="47"/>
      <c r="H251" s="4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47"/>
      <c r="G252" s="47"/>
      <c r="H252" s="4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47"/>
      <c r="G253" s="47"/>
      <c r="H253" s="4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47"/>
      <c r="G254" s="47"/>
      <c r="H254" s="4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47"/>
      <c r="G255" s="47"/>
      <c r="H255" s="4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47"/>
      <c r="G256" s="47"/>
      <c r="H256" s="4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customHeight="1" x14ac:dyDescent="0.2">
      <c r="A257" s="5"/>
      <c r="B257" s="5"/>
      <c r="C257" s="5"/>
      <c r="D257" s="5"/>
      <c r="E257" s="5"/>
      <c r="F257" s="47"/>
      <c r="G257" s="47"/>
      <c r="H257" s="4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customHeight="1" x14ac:dyDescent="0.2">
      <c r="A258" s="5"/>
      <c r="B258" s="5"/>
      <c r="C258" s="5"/>
      <c r="D258" s="5"/>
      <c r="E258" s="5"/>
      <c r="F258" s="47"/>
      <c r="G258" s="47"/>
      <c r="H258" s="4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customHeight="1" x14ac:dyDescent="0.2">
      <c r="A259" s="5"/>
      <c r="B259" s="5"/>
      <c r="C259" s="5"/>
      <c r="D259" s="5"/>
      <c r="E259" s="5"/>
      <c r="F259" s="47"/>
      <c r="G259" s="47"/>
      <c r="H259" s="4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customHeight="1" x14ac:dyDescent="0.2">
      <c r="A260" s="5"/>
      <c r="B260" s="5"/>
      <c r="C260" s="5"/>
      <c r="D260" s="5"/>
      <c r="E260" s="5"/>
      <c r="F260" s="47"/>
      <c r="G260" s="47"/>
      <c r="H260" s="4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customHeight="1" x14ac:dyDescent="0.2">
      <c r="A261" s="5"/>
      <c r="B261" s="5"/>
      <c r="C261" s="5"/>
      <c r="D261" s="5"/>
      <c r="E261" s="5"/>
      <c r="F261" s="47"/>
      <c r="G261" s="47"/>
      <c r="H261" s="4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customHeight="1" x14ac:dyDescent="0.2">
      <c r="A262" s="5"/>
      <c r="B262" s="5"/>
      <c r="C262" s="5"/>
      <c r="D262" s="5"/>
      <c r="E262" s="5"/>
      <c r="F262" s="47"/>
      <c r="G262" s="47"/>
      <c r="H262" s="4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customHeight="1" x14ac:dyDescent="0.2">
      <c r="A263" s="5"/>
      <c r="B263" s="5"/>
      <c r="C263" s="5"/>
      <c r="D263" s="5"/>
      <c r="E263" s="5"/>
      <c r="F263" s="47"/>
      <c r="G263" s="47"/>
      <c r="H263" s="4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customHeight="1" x14ac:dyDescent="0.2">
      <c r="A264" s="5"/>
      <c r="B264" s="5"/>
      <c r="C264" s="5"/>
      <c r="D264" s="5"/>
      <c r="E264" s="5"/>
      <c r="F264" s="47"/>
      <c r="G264" s="47"/>
      <c r="H264" s="4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customHeight="1" x14ac:dyDescent="0.2">
      <c r="A265" s="5"/>
      <c r="B265" s="5"/>
      <c r="C265" s="5"/>
      <c r="D265" s="5"/>
      <c r="E265" s="5"/>
      <c r="F265" s="47"/>
      <c r="G265" s="47"/>
      <c r="H265" s="4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customHeight="1" x14ac:dyDescent="0.2">
      <c r="A266" s="5"/>
      <c r="B266" s="5"/>
      <c r="C266" s="5"/>
      <c r="D266" s="5"/>
      <c r="E266" s="5"/>
      <c r="F266" s="47"/>
      <c r="G266" s="47"/>
      <c r="H266" s="4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customHeight="1" x14ac:dyDescent="0.2">
      <c r="A267" s="5"/>
      <c r="B267" s="5"/>
      <c r="C267" s="5"/>
      <c r="D267" s="5"/>
      <c r="E267" s="5"/>
      <c r="F267" s="47"/>
      <c r="G267" s="47"/>
      <c r="H267" s="4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customHeight="1" x14ac:dyDescent="0.2">
      <c r="A268" s="5"/>
      <c r="B268" s="5"/>
      <c r="C268" s="5"/>
      <c r="D268" s="5"/>
      <c r="E268" s="5"/>
      <c r="F268" s="47"/>
      <c r="G268" s="47"/>
      <c r="H268" s="4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customHeight="1" x14ac:dyDescent="0.2">
      <c r="A269" s="5"/>
      <c r="B269" s="5"/>
      <c r="C269" s="5"/>
      <c r="D269" s="5"/>
      <c r="E269" s="5"/>
      <c r="F269" s="47"/>
      <c r="G269" s="47"/>
      <c r="H269" s="4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customHeight="1" x14ac:dyDescent="0.2">
      <c r="A270" s="5"/>
      <c r="B270" s="5"/>
      <c r="C270" s="5"/>
      <c r="D270" s="5"/>
      <c r="E270" s="5"/>
      <c r="F270" s="47"/>
      <c r="G270" s="47"/>
      <c r="H270" s="4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customHeight="1" x14ac:dyDescent="0.2">
      <c r="A271" s="5"/>
      <c r="B271" s="5"/>
      <c r="C271" s="5"/>
      <c r="D271" s="5"/>
      <c r="E271" s="5"/>
      <c r="F271" s="47"/>
      <c r="G271" s="47"/>
      <c r="H271" s="4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customHeight="1" x14ac:dyDescent="0.2">
      <c r="A272" s="5"/>
      <c r="B272" s="5"/>
      <c r="C272" s="5"/>
      <c r="D272" s="5"/>
      <c r="E272" s="5"/>
      <c r="F272" s="47"/>
      <c r="G272" s="47"/>
      <c r="H272" s="4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customHeight="1" x14ac:dyDescent="0.2">
      <c r="A273" s="5"/>
      <c r="B273" s="5"/>
      <c r="C273" s="5"/>
      <c r="D273" s="5"/>
      <c r="E273" s="5"/>
      <c r="F273" s="47"/>
      <c r="G273" s="47"/>
      <c r="H273" s="4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customHeight="1" x14ac:dyDescent="0.2">
      <c r="A274" s="5"/>
      <c r="B274" s="5"/>
      <c r="C274" s="5"/>
      <c r="D274" s="5"/>
      <c r="E274" s="5"/>
      <c r="F274" s="47"/>
      <c r="G274" s="47"/>
      <c r="H274" s="4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customHeight="1" x14ac:dyDescent="0.2">
      <c r="A275" s="5"/>
      <c r="B275" s="5"/>
      <c r="C275" s="5"/>
      <c r="D275" s="5"/>
      <c r="E275" s="5"/>
      <c r="F275" s="47"/>
      <c r="G275" s="47"/>
      <c r="H275" s="4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customHeight="1" x14ac:dyDescent="0.2">
      <c r="A276" s="5"/>
      <c r="B276" s="5"/>
      <c r="C276" s="5"/>
      <c r="D276" s="5"/>
      <c r="E276" s="5"/>
      <c r="F276" s="47"/>
      <c r="G276" s="47"/>
      <c r="H276" s="4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customHeight="1" x14ac:dyDescent="0.2">
      <c r="A277" s="5"/>
      <c r="B277" s="5"/>
      <c r="C277" s="5"/>
      <c r="D277" s="5"/>
      <c r="E277" s="5"/>
      <c r="F277" s="47"/>
      <c r="G277" s="47"/>
      <c r="H277" s="4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customHeight="1" x14ac:dyDescent="0.2">
      <c r="A278" s="5"/>
      <c r="B278" s="5"/>
      <c r="C278" s="5"/>
      <c r="D278" s="5"/>
      <c r="E278" s="5"/>
      <c r="F278" s="47"/>
      <c r="G278" s="47"/>
      <c r="H278" s="4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customHeight="1" x14ac:dyDescent="0.2">
      <c r="A279" s="5"/>
      <c r="B279" s="5"/>
      <c r="C279" s="5"/>
      <c r="D279" s="5"/>
      <c r="E279" s="5"/>
      <c r="F279" s="47"/>
      <c r="G279" s="47"/>
      <c r="H279" s="4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customHeight="1" x14ac:dyDescent="0.2">
      <c r="A280" s="5"/>
      <c r="B280" s="5"/>
      <c r="C280" s="5"/>
      <c r="D280" s="5"/>
      <c r="E280" s="5"/>
      <c r="F280" s="47"/>
      <c r="G280" s="47"/>
      <c r="H280" s="4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customHeight="1" x14ac:dyDescent="0.2">
      <c r="A281" s="5"/>
      <c r="B281" s="5"/>
      <c r="C281" s="5"/>
      <c r="D281" s="5"/>
      <c r="E281" s="5"/>
      <c r="F281" s="47"/>
      <c r="G281" s="47"/>
      <c r="H281" s="4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customHeight="1" x14ac:dyDescent="0.2">
      <c r="A282" s="5"/>
      <c r="B282" s="5"/>
      <c r="C282" s="5"/>
      <c r="D282" s="5"/>
      <c r="E282" s="5"/>
      <c r="F282" s="47"/>
      <c r="G282" s="47"/>
      <c r="H282" s="4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</sheetData>
  <sheetProtection formatCells="0"/>
  <mergeCells count="37">
    <mergeCell ref="Y14:Y15"/>
    <mergeCell ref="U13:U15"/>
    <mergeCell ref="Z14:Z15"/>
    <mergeCell ref="V13:Y13"/>
    <mergeCell ref="A17:B17"/>
    <mergeCell ref="W14:W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ACCOUNTING</cp:lastModifiedBy>
  <cp:lastPrinted>2019-07-15T02:45:55Z</cp:lastPrinted>
  <dcterms:created xsi:type="dcterms:W3CDTF">2011-05-06T08:22:34Z</dcterms:created>
  <dcterms:modified xsi:type="dcterms:W3CDTF">2020-04-22T08:39:50Z</dcterms:modified>
</cp:coreProperties>
</file>